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hidePivotFieldList="1" defaultThemeVersion="166925"/>
  <mc:AlternateContent xmlns:mc="http://schemas.openxmlformats.org/markup-compatibility/2006">
    <mc:Choice Requires="x15">
      <x15ac:absPath xmlns:x15ac="http://schemas.microsoft.com/office/spreadsheetml/2010/11/ac" url="\\Admin-pc\التقرير اليومي للفرسان\أبو سريع\ابوسريع2024م\جمعية الدعوة والارشاء وتوعية الجاليات بالروضة 2024م\القوائم المالية للجمعية 2024\"/>
    </mc:Choice>
  </mc:AlternateContent>
  <xr:revisionPtr revIDLastSave="0" documentId="13_ncr:1_{CCF65219-A531-4272-BAE4-F759F81A03A8}" xr6:coauthVersionLast="47" xr6:coauthVersionMax="47" xr10:uidLastSave="{00000000-0000-0000-0000-000000000000}"/>
  <bookViews>
    <workbookView xWindow="-120" yWindow="-120" windowWidth="29040" windowHeight="15840" tabRatio="859" activeTab="2" xr2:uid="{00000000-000D-0000-FFFF-FFFF00000000}"/>
  </bookViews>
  <sheets>
    <sheet name="TB" sheetId="32" r:id="rId1"/>
    <sheet name="المركز المالي" sheetId="15" r:id="rId2"/>
    <sheet name="قائمة الأنشطة" sheetId="16" r:id="rId3"/>
    <sheet name="التدفقات النقدية" sheetId="18" r:id="rId4"/>
    <sheet name="5-8" sheetId="19" r:id="rId5"/>
    <sheet name="9" sheetId="20" r:id="rId6"/>
    <sheet name="10-11" sheetId="22" r:id="rId7"/>
    <sheet name="12-13-14" sheetId="28" r:id="rId8"/>
    <sheet name="15" sheetId="26" r:id="rId9"/>
    <sheet name="16-17" sheetId="38" r:id="rId10"/>
    <sheet name="18-19" sheetId="40" r:id="rId11"/>
    <sheet name="20" sheetId="39" r:id="rId12"/>
    <sheet name="18-20" sheetId="29" state="hidden" r:id="rId13"/>
    <sheet name="21-22" sheetId="30" r:id="rId14"/>
    <sheet name="23" sheetId="31" r:id="rId15"/>
    <sheet name="ملاحظات الميزان" sheetId="33" r:id="rId16"/>
    <sheet name="TB 2022" sheetId="37" r:id="rId17"/>
  </sheets>
  <definedNames>
    <definedName name="_xlnm._FilterDatabase" localSheetId="0" hidden="1">TB!$A$4:$N$574</definedName>
    <definedName name="_xlnm._FilterDatabase" localSheetId="16" hidden="1">'TB 2022'!$A$4:$P$566</definedName>
    <definedName name="_xlnm.Print_Area" localSheetId="7">'12-13-14'!$B$2:$G$34</definedName>
    <definedName name="_xlnm.Print_Area" localSheetId="9">'16-17'!$A$1:$L$69</definedName>
    <definedName name="_xlnm.Print_Area" localSheetId="10">'18-19'!$A$1:$L$70</definedName>
    <definedName name="_xlnm.Print_Area" localSheetId="12">'18-20'!$A$1:$L$70</definedName>
    <definedName name="_xlnm.Print_Area" localSheetId="11">'20'!$A$2:$J$67</definedName>
    <definedName name="_xlnm.Print_Area" localSheetId="13">'21-22'!$A$1:$F$33</definedName>
    <definedName name="_xlnm.Print_Area" localSheetId="14">'23'!$A$1:$F$41</definedName>
    <definedName name="_xlnm.Print_Area" localSheetId="3">'التدفقات النقدية'!$A$1:$F$46</definedName>
    <definedName name="_xlnm.Print_Area" localSheetId="1">'المركز المالي'!$B$1:$H$48</definedName>
    <definedName name="_xlnm.Print_Area" localSheetId="2">'قائمة الأنشطة'!$A$1:$M$36</definedName>
    <definedName name="Z_C4C54333_0C8B_484B_8210_F3D7E510C081_.wvu.Cols" localSheetId="2" hidden="1">'قائمة الأنشطة'!$A:$A</definedName>
    <definedName name="Z_C4C54333_0C8B_484B_8210_F3D7E510C081_.wvu.PrintTitles" localSheetId="6" hidden="1">'10-11'!$1:$6</definedName>
    <definedName name="Z_C4C54333_0C8B_484B_8210_F3D7E510C081_.wvu.PrintTitles" localSheetId="7" hidden="1">'12-13-14'!$1:$6</definedName>
    <definedName name="Z_C4C54333_0C8B_484B_8210_F3D7E510C081_.wvu.PrintTitles" localSheetId="8" hidden="1">'15'!$1:$6</definedName>
    <definedName name="Z_C4C54333_0C8B_484B_8210_F3D7E510C081_.wvu.PrintTitles" localSheetId="9" hidden="1">'16-17'!$1:$5</definedName>
    <definedName name="Z_C4C54333_0C8B_484B_8210_F3D7E510C081_.wvu.PrintTitles" localSheetId="10" hidden="1">'18-19'!$1:$5</definedName>
    <definedName name="Z_C4C54333_0C8B_484B_8210_F3D7E510C081_.wvu.PrintTitles" localSheetId="12" hidden="1">'18-20'!$1:$5</definedName>
    <definedName name="Z_C4C54333_0C8B_484B_8210_F3D7E510C081_.wvu.PrintTitles" localSheetId="11" hidden="1">'20'!$1:$5</definedName>
    <definedName name="Z_C4C54333_0C8B_484B_8210_F3D7E510C081_.wvu.PrintTitles" localSheetId="13" hidden="1">'21-22'!$1:$6</definedName>
    <definedName name="Z_C4C54333_0C8B_484B_8210_F3D7E510C081_.wvu.PrintTitles" localSheetId="14" hidden="1">'23'!$1:$5</definedName>
    <definedName name="Z_C4C54333_0C8B_484B_8210_F3D7E510C081_.wvu.PrintTitles" localSheetId="4" hidden="1">'5-8'!#REF!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3" i="16" l="1"/>
  <c r="M14" i="16"/>
  <c r="L11" i="26"/>
  <c r="M24" i="16" l="1"/>
  <c r="M22" i="16"/>
  <c r="M21" i="16"/>
  <c r="M19" i="16"/>
  <c r="E20" i="30"/>
  <c r="H63" i="39"/>
  <c r="H64" i="39" s="1"/>
  <c r="E33" i="18"/>
  <c r="C27" i="18"/>
  <c r="C29" i="18" s="1"/>
  <c r="G27" i="22"/>
  <c r="E24" i="22" s="1"/>
  <c r="K26" i="40"/>
  <c r="M7" i="16"/>
  <c r="K7" i="16"/>
  <c r="I7" i="16"/>
  <c r="G7" i="16"/>
  <c r="E7" i="16"/>
  <c r="C39" i="18"/>
  <c r="E28" i="30"/>
  <c r="C28" i="30"/>
  <c r="K66" i="40"/>
  <c r="I66" i="40"/>
  <c r="K40" i="40"/>
  <c r="I40" i="40"/>
  <c r="K23" i="40"/>
  <c r="I23" i="40"/>
  <c r="K18" i="40"/>
  <c r="G18" i="40"/>
  <c r="E18" i="40"/>
  <c r="C18" i="40"/>
  <c r="I17" i="40"/>
  <c r="I18" i="40" s="1"/>
  <c r="K13" i="40"/>
  <c r="G13" i="40"/>
  <c r="E13" i="40"/>
  <c r="C13" i="40"/>
  <c r="I12" i="40"/>
  <c r="I11" i="40"/>
  <c r="I10" i="40"/>
  <c r="I9" i="40"/>
  <c r="B3" i="40"/>
  <c r="B2" i="40"/>
  <c r="J64" i="39"/>
  <c r="J40" i="39"/>
  <c r="H40" i="39"/>
  <c r="J24" i="39"/>
  <c r="H24" i="39"/>
  <c r="J18" i="39"/>
  <c r="F18" i="39"/>
  <c r="D18" i="39"/>
  <c r="C18" i="39"/>
  <c r="H17" i="39"/>
  <c r="H18" i="39" s="1"/>
  <c r="J13" i="39"/>
  <c r="F13" i="39"/>
  <c r="D13" i="39"/>
  <c r="C13" i="39"/>
  <c r="H12" i="39"/>
  <c r="H11" i="39"/>
  <c r="H10" i="39"/>
  <c r="H9" i="39"/>
  <c r="B3" i="39"/>
  <c r="B2" i="39"/>
  <c r="K66" i="38"/>
  <c r="I66" i="38"/>
  <c r="K40" i="38"/>
  <c r="I40" i="38"/>
  <c r="K24" i="38"/>
  <c r="I24" i="38"/>
  <c r="K18" i="38"/>
  <c r="G18" i="38"/>
  <c r="E18" i="38"/>
  <c r="C18" i="38"/>
  <c r="I17" i="38"/>
  <c r="I18" i="38" s="1"/>
  <c r="K13" i="38"/>
  <c r="G13" i="38"/>
  <c r="E13" i="38"/>
  <c r="C13" i="38"/>
  <c r="I12" i="38"/>
  <c r="I11" i="38"/>
  <c r="I10" i="38"/>
  <c r="I9" i="38"/>
  <c r="B3" i="38"/>
  <c r="B2" i="38"/>
  <c r="K13" i="29"/>
  <c r="G13" i="29"/>
  <c r="E13" i="29"/>
  <c r="C13" i="29"/>
  <c r="I12" i="29"/>
  <c r="I11" i="29"/>
  <c r="I10" i="29"/>
  <c r="I9" i="29"/>
  <c r="I13" i="29" s="1"/>
  <c r="J41" i="26"/>
  <c r="J43" i="26" s="1"/>
  <c r="D43" i="26"/>
  <c r="F43" i="26"/>
  <c r="H43" i="26"/>
  <c r="L43" i="26"/>
  <c r="K18" i="29"/>
  <c r="G18" i="29"/>
  <c r="E18" i="29"/>
  <c r="I17" i="29"/>
  <c r="I18" i="29" s="1"/>
  <c r="C18" i="29"/>
  <c r="G20" i="28"/>
  <c r="E20" i="28"/>
  <c r="G13" i="28"/>
  <c r="G10" i="28"/>
  <c r="G9" i="28"/>
  <c r="E18" i="28"/>
  <c r="E15" i="28"/>
  <c r="E11" i="28"/>
  <c r="C18" i="28"/>
  <c r="C15" i="28"/>
  <c r="C11" i="28"/>
  <c r="C17" i="28" l="1"/>
  <c r="G18" i="28"/>
  <c r="G24" i="15" s="1"/>
  <c r="E27" i="22"/>
  <c r="I13" i="40"/>
  <c r="H13" i="39"/>
  <c r="I13" i="38"/>
  <c r="E17" i="28"/>
  <c r="G11" i="28"/>
  <c r="G14" i="28"/>
  <c r="G15" i="28" s="1"/>
  <c r="C15" i="18"/>
  <c r="C21" i="18" s="1"/>
  <c r="C34" i="18" s="1"/>
  <c r="C36" i="18" s="1"/>
  <c r="G17" i="28" l="1"/>
  <c r="E24" i="15" s="1"/>
  <c r="G9" i="16"/>
  <c r="K25" i="29" l="1"/>
  <c r="I25" i="29"/>
  <c r="C6" i="18"/>
  <c r="D30" i="26"/>
  <c r="D37" i="26"/>
  <c r="C31" i="19" l="1"/>
  <c r="E14" i="15" s="1"/>
  <c r="E15" i="15" s="1"/>
  <c r="C23" i="19" l="1"/>
  <c r="E10" i="15" s="1"/>
  <c r="C9" i="19"/>
  <c r="E8" i="15" s="1"/>
  <c r="C48" i="18" s="1"/>
  <c r="C49" i="18" s="1"/>
  <c r="E35" i="22" l="1"/>
  <c r="E23" i="15" s="1"/>
  <c r="C18" i="19" l="1"/>
  <c r="E9" i="15" s="1"/>
  <c r="E11" i="15" s="1"/>
  <c r="L9" i="19"/>
  <c r="I12" i="19"/>
  <c r="J10" i="26" l="1"/>
  <c r="K11" i="16" s="1"/>
  <c r="G11" i="16"/>
  <c r="G15" i="16" l="1"/>
  <c r="O10" i="32" l="1"/>
  <c r="P10" i="32"/>
  <c r="O11" i="32"/>
  <c r="P11" i="32"/>
  <c r="O12" i="32"/>
  <c r="P12" i="32"/>
  <c r="O13" i="32"/>
  <c r="P13" i="32"/>
  <c r="O14" i="32"/>
  <c r="P14" i="32"/>
  <c r="O15" i="32"/>
  <c r="P15" i="32"/>
  <c r="O16" i="32"/>
  <c r="P16" i="32"/>
  <c r="O17" i="32"/>
  <c r="P17" i="32"/>
  <c r="O18" i="32"/>
  <c r="P18" i="32"/>
  <c r="O19" i="32"/>
  <c r="P19" i="32"/>
  <c r="O20" i="32"/>
  <c r="P20" i="32"/>
  <c r="O21" i="32"/>
  <c r="P21" i="32"/>
  <c r="O22" i="32"/>
  <c r="P22" i="32"/>
  <c r="O23" i="32"/>
  <c r="P23" i="32"/>
  <c r="O24" i="32"/>
  <c r="P24" i="32"/>
  <c r="O25" i="32"/>
  <c r="P25" i="32"/>
  <c r="O26" i="32"/>
  <c r="P26" i="32"/>
  <c r="O27" i="32"/>
  <c r="P27" i="32"/>
  <c r="O28" i="32"/>
  <c r="P28" i="32"/>
  <c r="O29" i="32"/>
  <c r="P29" i="32"/>
  <c r="O30" i="32"/>
  <c r="P30" i="32"/>
  <c r="O31" i="32"/>
  <c r="P31" i="32"/>
  <c r="O32" i="32"/>
  <c r="P32" i="32"/>
  <c r="O34" i="32"/>
  <c r="P34" i="32"/>
  <c r="O36" i="32"/>
  <c r="P36" i="32"/>
  <c r="O38" i="32"/>
  <c r="P38" i="32"/>
  <c r="O40" i="32"/>
  <c r="P40" i="32"/>
  <c r="O43" i="32"/>
  <c r="P43" i="32"/>
  <c r="O44" i="32"/>
  <c r="P44" i="32"/>
  <c r="O45" i="32"/>
  <c r="P45" i="32"/>
  <c r="O46" i="32"/>
  <c r="P46" i="32"/>
  <c r="O47" i="32"/>
  <c r="P47" i="32"/>
  <c r="O48" i="32"/>
  <c r="P48" i="32"/>
  <c r="O52" i="32"/>
  <c r="P52" i="32"/>
  <c r="O55" i="32"/>
  <c r="P55" i="32"/>
  <c r="O56" i="32"/>
  <c r="P56" i="32"/>
  <c r="O57" i="32"/>
  <c r="P57" i="32"/>
  <c r="O59" i="32"/>
  <c r="P59" i="32"/>
  <c r="O60" i="32"/>
  <c r="P60" i="32"/>
  <c r="O62" i="32"/>
  <c r="P62" i="32"/>
  <c r="O63" i="32"/>
  <c r="P63" i="32"/>
  <c r="O64" i="32"/>
  <c r="P64" i="32"/>
  <c r="O65" i="32"/>
  <c r="P65" i="32"/>
  <c r="O67" i="32"/>
  <c r="P67" i="32"/>
  <c r="O70" i="32"/>
  <c r="P70" i="32"/>
  <c r="O71" i="32"/>
  <c r="P71" i="32"/>
  <c r="O73" i="32"/>
  <c r="P73" i="32"/>
  <c r="O76" i="32"/>
  <c r="P76" i="32"/>
  <c r="O80" i="32"/>
  <c r="P80" i="32"/>
  <c r="O83" i="32"/>
  <c r="P83" i="32"/>
  <c r="O88" i="32"/>
  <c r="P88" i="32"/>
  <c r="O89" i="32"/>
  <c r="P89" i="32"/>
  <c r="O91" i="32"/>
  <c r="P91" i="32"/>
  <c r="O92" i="32"/>
  <c r="P92" i="32"/>
  <c r="O93" i="32"/>
  <c r="P93" i="32"/>
  <c r="O94" i="32"/>
  <c r="P94" i="32"/>
  <c r="O96" i="32"/>
  <c r="P96" i="32"/>
  <c r="O97" i="32"/>
  <c r="P97" i="32"/>
  <c r="O98" i="32"/>
  <c r="P98" i="32"/>
  <c r="O99" i="32"/>
  <c r="P99" i="32"/>
  <c r="O100" i="32"/>
  <c r="P100" i="32"/>
  <c r="O104" i="32"/>
  <c r="P104" i="32"/>
  <c r="O109" i="32"/>
  <c r="C10" i="20" s="1"/>
  <c r="P109" i="32"/>
  <c r="C15" i="20" s="1"/>
  <c r="O112" i="32"/>
  <c r="P112" i="32"/>
  <c r="O114" i="32"/>
  <c r="P114" i="32"/>
  <c r="O117" i="32"/>
  <c r="P117" i="32"/>
  <c r="O120" i="32"/>
  <c r="P120" i="32"/>
  <c r="O123" i="32"/>
  <c r="P123" i="32"/>
  <c r="O126" i="32"/>
  <c r="P126" i="32"/>
  <c r="O129" i="32"/>
  <c r="P129" i="32"/>
  <c r="O132" i="32"/>
  <c r="P132" i="32"/>
  <c r="O136" i="32"/>
  <c r="P136" i="32"/>
  <c r="O141" i="32"/>
  <c r="P141" i="32"/>
  <c r="O143" i="32"/>
  <c r="P143" i="32"/>
  <c r="O145" i="32"/>
  <c r="P145" i="32"/>
  <c r="O149" i="32"/>
  <c r="P149" i="32"/>
  <c r="O150" i="32"/>
  <c r="P150" i="32"/>
  <c r="O154" i="32"/>
  <c r="P154" i="32"/>
  <c r="O155" i="32"/>
  <c r="P155" i="32"/>
  <c r="O156" i="32"/>
  <c r="P156" i="32"/>
  <c r="O157" i="32"/>
  <c r="P157" i="32"/>
  <c r="O158" i="32"/>
  <c r="P158" i="32"/>
  <c r="O159" i="32"/>
  <c r="P159" i="32"/>
  <c r="O160" i="32"/>
  <c r="P160" i="32"/>
  <c r="O161" i="32"/>
  <c r="P161" i="32"/>
  <c r="O162" i="32"/>
  <c r="P162" i="32"/>
  <c r="O163" i="32"/>
  <c r="P163" i="32"/>
  <c r="O164" i="32"/>
  <c r="P164" i="32"/>
  <c r="O165" i="32"/>
  <c r="P165" i="32"/>
  <c r="O167" i="32"/>
  <c r="P167" i="32"/>
  <c r="O168" i="32"/>
  <c r="P168" i="32"/>
  <c r="O169" i="32"/>
  <c r="P169" i="32"/>
  <c r="O172" i="32"/>
  <c r="P172" i="32"/>
  <c r="O173" i="32"/>
  <c r="P173" i="32"/>
  <c r="O174" i="32"/>
  <c r="P174" i="32"/>
  <c r="O175" i="32"/>
  <c r="P175" i="32"/>
  <c r="O176" i="32"/>
  <c r="P176" i="32"/>
  <c r="O177" i="32"/>
  <c r="P177" i="32"/>
  <c r="O178" i="32"/>
  <c r="P178" i="32"/>
  <c r="O179" i="32"/>
  <c r="P179" i="32"/>
  <c r="O180" i="32"/>
  <c r="P180" i="32"/>
  <c r="O181" i="32"/>
  <c r="P181" i="32"/>
  <c r="O182" i="32"/>
  <c r="P182" i="32"/>
  <c r="O185" i="32"/>
  <c r="P185" i="32"/>
  <c r="O186" i="32"/>
  <c r="P186" i="32"/>
  <c r="O192" i="32"/>
  <c r="P192" i="32"/>
  <c r="O193" i="32"/>
  <c r="P193" i="32"/>
  <c r="O195" i="32"/>
  <c r="P195" i="32"/>
  <c r="O198" i="32"/>
  <c r="P198" i="32"/>
  <c r="O202" i="32"/>
  <c r="P202" i="32"/>
  <c r="O203" i="32"/>
  <c r="P203" i="32"/>
  <c r="O207" i="32"/>
  <c r="P207" i="32"/>
  <c r="O208" i="32"/>
  <c r="P208" i="32"/>
  <c r="O210" i="32"/>
  <c r="P210" i="32"/>
  <c r="O211" i="32"/>
  <c r="P211" i="32"/>
  <c r="O212" i="32"/>
  <c r="P212" i="32"/>
  <c r="O213" i="32"/>
  <c r="P213" i="32"/>
  <c r="O215" i="32"/>
  <c r="P215" i="32"/>
  <c r="O216" i="32"/>
  <c r="P216" i="32"/>
  <c r="O217" i="32"/>
  <c r="P217" i="32"/>
  <c r="O218" i="32"/>
  <c r="P218" i="32"/>
  <c r="O219" i="32"/>
  <c r="P219" i="32"/>
  <c r="O220" i="32"/>
  <c r="P220" i="32"/>
  <c r="O221" i="32"/>
  <c r="P221" i="32"/>
  <c r="O222" i="32"/>
  <c r="P222" i="32"/>
  <c r="O223" i="32"/>
  <c r="P223" i="32"/>
  <c r="O227" i="32"/>
  <c r="P227" i="32"/>
  <c r="O232" i="32"/>
  <c r="P232" i="32"/>
  <c r="O236" i="32"/>
  <c r="P236" i="32"/>
  <c r="O237" i="32"/>
  <c r="P237" i="32"/>
  <c r="O239" i="32"/>
  <c r="P239" i="32"/>
  <c r="O241" i="32"/>
  <c r="P241" i="32"/>
  <c r="O243" i="32"/>
  <c r="P243" i="32"/>
  <c r="O245" i="32"/>
  <c r="P245" i="32"/>
  <c r="O247" i="32"/>
  <c r="P247" i="32"/>
  <c r="O249" i="32"/>
  <c r="P249" i="32"/>
  <c r="O252" i="32"/>
  <c r="P252" i="32"/>
  <c r="O256" i="32"/>
  <c r="P256" i="32"/>
  <c r="O258" i="32"/>
  <c r="P258" i="32"/>
  <c r="O259" i="32"/>
  <c r="P259" i="32"/>
  <c r="O260" i="32"/>
  <c r="P260" i="32"/>
  <c r="O264" i="32"/>
  <c r="P264" i="32"/>
  <c r="O266" i="32"/>
  <c r="P266" i="32"/>
  <c r="O267" i="32"/>
  <c r="P267" i="32"/>
  <c r="O268" i="32"/>
  <c r="P268" i="32"/>
  <c r="O269" i="32"/>
  <c r="P269" i="32"/>
  <c r="O271" i="32"/>
  <c r="P271" i="32"/>
  <c r="O272" i="32"/>
  <c r="P272" i="32"/>
  <c r="O277" i="32"/>
  <c r="P277" i="32"/>
  <c r="O280" i="32"/>
  <c r="P280" i="32"/>
  <c r="O282" i="32"/>
  <c r="P282" i="32"/>
  <c r="O284" i="32"/>
  <c r="P284" i="32"/>
  <c r="O286" i="32"/>
  <c r="P286" i="32"/>
  <c r="O287" i="32"/>
  <c r="P287" i="32"/>
  <c r="O288" i="32"/>
  <c r="P288" i="32"/>
  <c r="O290" i="32"/>
  <c r="P290" i="32"/>
  <c r="O291" i="32"/>
  <c r="P291" i="32"/>
  <c r="O292" i="32"/>
  <c r="P292" i="32"/>
  <c r="O293" i="32"/>
  <c r="P293" i="32"/>
  <c r="O294" i="32"/>
  <c r="P294" i="32"/>
  <c r="O295" i="32"/>
  <c r="P295" i="32"/>
  <c r="O296" i="32"/>
  <c r="P296" i="32"/>
  <c r="O297" i="32"/>
  <c r="P297" i="32"/>
  <c r="O298" i="32"/>
  <c r="P298" i="32"/>
  <c r="O299" i="32"/>
  <c r="P299" i="32"/>
  <c r="O300" i="32"/>
  <c r="P300" i="32"/>
  <c r="O301" i="32"/>
  <c r="P301" i="32"/>
  <c r="O302" i="32"/>
  <c r="P302" i="32"/>
  <c r="O303" i="32"/>
  <c r="P303" i="32"/>
  <c r="O304" i="32"/>
  <c r="P304" i="32"/>
  <c r="O306" i="32"/>
  <c r="P306" i="32"/>
  <c r="O307" i="32"/>
  <c r="P307" i="32"/>
  <c r="O308" i="32"/>
  <c r="P308" i="32"/>
  <c r="O309" i="32"/>
  <c r="P309" i="32"/>
  <c r="O311" i="32"/>
  <c r="P311" i="32"/>
  <c r="O313" i="32"/>
  <c r="P313" i="32"/>
  <c r="O316" i="32"/>
  <c r="P316" i="32"/>
  <c r="O317" i="32"/>
  <c r="P317" i="32"/>
  <c r="O318" i="32"/>
  <c r="P318" i="32"/>
  <c r="O319" i="32"/>
  <c r="P319" i="32"/>
  <c r="O320" i="32"/>
  <c r="P320" i="32"/>
  <c r="O322" i="32"/>
  <c r="P322" i="32"/>
  <c r="O323" i="32"/>
  <c r="P323" i="32"/>
  <c r="O324" i="32"/>
  <c r="P324" i="32"/>
  <c r="O325" i="32"/>
  <c r="P325" i="32"/>
  <c r="O326" i="32"/>
  <c r="P326" i="32"/>
  <c r="O327" i="32"/>
  <c r="P327" i="32"/>
  <c r="O328" i="32"/>
  <c r="P328" i="32"/>
  <c r="O329" i="32"/>
  <c r="P329" i="32"/>
  <c r="O330" i="32"/>
  <c r="P330" i="32"/>
  <c r="O331" i="32"/>
  <c r="P331" i="32"/>
  <c r="O332" i="32"/>
  <c r="P332" i="32"/>
  <c r="O333" i="32"/>
  <c r="P333" i="32"/>
  <c r="O334" i="32"/>
  <c r="P334" i="32"/>
  <c r="O335" i="32"/>
  <c r="P335" i="32"/>
  <c r="O337" i="32"/>
  <c r="P337" i="32"/>
  <c r="O339" i="32"/>
  <c r="P339" i="32"/>
  <c r="O341" i="32"/>
  <c r="P341" i="32"/>
  <c r="O342" i="32"/>
  <c r="P342" i="32"/>
  <c r="O343" i="32"/>
  <c r="P343" i="32"/>
  <c r="O346" i="32"/>
  <c r="P346" i="32"/>
  <c r="O347" i="32"/>
  <c r="P347" i="32"/>
  <c r="O348" i="32"/>
  <c r="P348" i="32"/>
  <c r="O349" i="32"/>
  <c r="P349" i="32"/>
  <c r="O351" i="32"/>
  <c r="P351" i="32"/>
  <c r="O354" i="32"/>
  <c r="P354" i="32"/>
  <c r="O355" i="32"/>
  <c r="P355" i="32"/>
  <c r="O356" i="32"/>
  <c r="P356" i="32"/>
  <c r="O357" i="32"/>
  <c r="P357" i="32"/>
  <c r="O359" i="32"/>
  <c r="P359" i="32"/>
  <c r="O360" i="32"/>
  <c r="P360" i="32"/>
  <c r="O361" i="32"/>
  <c r="P361" i="32"/>
  <c r="O362" i="32"/>
  <c r="P362" i="32"/>
  <c r="O363" i="32"/>
  <c r="P363" i="32"/>
  <c r="O364" i="32"/>
  <c r="P364" i="32"/>
  <c r="O366" i="32"/>
  <c r="P366" i="32"/>
  <c r="O367" i="32"/>
  <c r="P367" i="32"/>
  <c r="O368" i="32"/>
  <c r="P368" i="32"/>
  <c r="O369" i="32"/>
  <c r="P369" i="32"/>
  <c r="O370" i="32"/>
  <c r="P370" i="32"/>
  <c r="O371" i="32"/>
  <c r="P371" i="32"/>
  <c r="O372" i="32"/>
  <c r="P372" i="32"/>
  <c r="O373" i="32"/>
  <c r="P373" i="32"/>
  <c r="O374" i="32"/>
  <c r="P374" i="32"/>
  <c r="O376" i="32"/>
  <c r="P376" i="32"/>
  <c r="O377" i="32"/>
  <c r="P377" i="32"/>
  <c r="O380" i="32"/>
  <c r="P380" i="32"/>
  <c r="O381" i="32"/>
  <c r="P381" i="32"/>
  <c r="O386" i="32"/>
  <c r="P386" i="32"/>
  <c r="O387" i="32"/>
  <c r="P387" i="32"/>
  <c r="O389" i="32"/>
  <c r="P389" i="32"/>
  <c r="O390" i="32"/>
  <c r="P390" i="32"/>
  <c r="O391" i="32"/>
  <c r="P391" i="32"/>
  <c r="O392" i="32"/>
  <c r="P392" i="32"/>
  <c r="O393" i="32"/>
  <c r="P393" i="32"/>
  <c r="O394" i="32"/>
  <c r="P394" i="32"/>
  <c r="O397" i="32"/>
  <c r="P397" i="32"/>
  <c r="O398" i="32"/>
  <c r="P398" i="32"/>
  <c r="O399" i="32"/>
  <c r="P399" i="32"/>
  <c r="O400" i="32"/>
  <c r="P400" i="32"/>
  <c r="O401" i="32"/>
  <c r="P401" i="32"/>
  <c r="O404" i="32"/>
  <c r="P404" i="32"/>
  <c r="O406" i="32"/>
  <c r="P406" i="32"/>
  <c r="O407" i="32"/>
  <c r="P407" i="32"/>
  <c r="O409" i="32"/>
  <c r="P409" i="32"/>
  <c r="O411" i="32"/>
  <c r="P411" i="32"/>
  <c r="O413" i="32"/>
  <c r="P413" i="32"/>
  <c r="O414" i="32"/>
  <c r="P414" i="32"/>
  <c r="O415" i="32"/>
  <c r="P415" i="32"/>
  <c r="O416" i="32"/>
  <c r="P416" i="32"/>
  <c r="O418" i="32"/>
  <c r="P418" i="32"/>
  <c r="O419" i="32"/>
  <c r="P419" i="32"/>
  <c r="O421" i="32"/>
  <c r="P421" i="32"/>
  <c r="O422" i="32"/>
  <c r="P422" i="32"/>
  <c r="O425" i="32"/>
  <c r="P425" i="32"/>
  <c r="O427" i="32"/>
  <c r="P427" i="32"/>
  <c r="O429" i="32"/>
  <c r="P429" i="32"/>
  <c r="O431" i="32"/>
  <c r="P431" i="32"/>
  <c r="O433" i="32"/>
  <c r="P433" i="32"/>
  <c r="O435" i="32"/>
  <c r="P435" i="32"/>
  <c r="O440" i="32"/>
  <c r="P440" i="32"/>
  <c r="O441" i="32"/>
  <c r="P441" i="32"/>
  <c r="O442" i="32"/>
  <c r="P442" i="32"/>
  <c r="O443" i="32"/>
  <c r="P443" i="32"/>
  <c r="O445" i="32"/>
  <c r="P445" i="32"/>
  <c r="O446" i="32"/>
  <c r="P446" i="32"/>
  <c r="O447" i="32"/>
  <c r="P447" i="32"/>
  <c r="O449" i="32"/>
  <c r="P449" i="32"/>
  <c r="O450" i="32"/>
  <c r="P450" i="32"/>
  <c r="O451" i="32"/>
  <c r="P451" i="32"/>
  <c r="O452" i="32"/>
  <c r="P452" i="32"/>
  <c r="O453" i="32"/>
  <c r="P453" i="32"/>
  <c r="O454" i="32"/>
  <c r="P454" i="32"/>
  <c r="O455" i="32"/>
  <c r="P455" i="32"/>
  <c r="O456" i="32"/>
  <c r="P456" i="32"/>
  <c r="O457" i="32"/>
  <c r="P457" i="32"/>
  <c r="O458" i="32"/>
  <c r="P458" i="32"/>
  <c r="O459" i="32"/>
  <c r="P459" i="32"/>
  <c r="O460" i="32"/>
  <c r="P460" i="32"/>
  <c r="O462" i="32"/>
  <c r="P462" i="32"/>
  <c r="O463" i="32"/>
  <c r="P463" i="32"/>
  <c r="O464" i="32"/>
  <c r="P464" i="32"/>
  <c r="O465" i="32"/>
  <c r="P465" i="32"/>
  <c r="O466" i="32"/>
  <c r="P466" i="32"/>
  <c r="O467" i="32"/>
  <c r="P467" i="32"/>
  <c r="O468" i="32"/>
  <c r="P468" i="32"/>
  <c r="O469" i="32"/>
  <c r="P469" i="32"/>
  <c r="O470" i="32"/>
  <c r="P470" i="32"/>
  <c r="O471" i="32"/>
  <c r="P471" i="32"/>
  <c r="O472" i="32"/>
  <c r="P472" i="32"/>
  <c r="O473" i="32"/>
  <c r="P473" i="32"/>
  <c r="O474" i="32"/>
  <c r="P474" i="32"/>
  <c r="O475" i="32"/>
  <c r="P475" i="32"/>
  <c r="O476" i="32"/>
  <c r="P476" i="32"/>
  <c r="O477" i="32"/>
  <c r="P477" i="32"/>
  <c r="O478" i="32"/>
  <c r="P478" i="32"/>
  <c r="O480" i="32"/>
  <c r="P480" i="32"/>
  <c r="O481" i="32"/>
  <c r="P481" i="32"/>
  <c r="O482" i="32"/>
  <c r="P482" i="32"/>
  <c r="O483" i="32"/>
  <c r="P483" i="32"/>
  <c r="O484" i="32"/>
  <c r="P484" i="32"/>
  <c r="O485" i="32"/>
  <c r="P485" i="32"/>
  <c r="O486" i="32"/>
  <c r="P486" i="32"/>
  <c r="O487" i="32"/>
  <c r="P487" i="32"/>
  <c r="O488" i="32"/>
  <c r="P488" i="32"/>
  <c r="O489" i="32"/>
  <c r="P489" i="32"/>
  <c r="O490" i="32"/>
  <c r="P490" i="32"/>
  <c r="O491" i="32"/>
  <c r="P491" i="32"/>
  <c r="O492" i="32"/>
  <c r="P492" i="32"/>
  <c r="O493" i="32"/>
  <c r="P493" i="32"/>
  <c r="O494" i="32"/>
  <c r="P494" i="32"/>
  <c r="O495" i="32"/>
  <c r="P495" i="32"/>
  <c r="O496" i="32"/>
  <c r="P496" i="32"/>
  <c r="O497" i="32"/>
  <c r="P497" i="32"/>
  <c r="O498" i="32"/>
  <c r="P498" i="32"/>
  <c r="O499" i="32"/>
  <c r="P499" i="32"/>
  <c r="O503" i="32"/>
  <c r="P503" i="32"/>
  <c r="O504" i="32"/>
  <c r="P504" i="32"/>
  <c r="O505" i="32"/>
  <c r="P505" i="32"/>
  <c r="O506" i="32"/>
  <c r="P506" i="32"/>
  <c r="O507" i="32"/>
  <c r="P507" i="32"/>
  <c r="O508" i="32"/>
  <c r="P508" i="32"/>
  <c r="O509" i="32"/>
  <c r="P509" i="32"/>
  <c r="O510" i="32"/>
  <c r="P510" i="32"/>
  <c r="O511" i="32"/>
  <c r="P511" i="32"/>
  <c r="O512" i="32"/>
  <c r="P512" i="32"/>
  <c r="O513" i="32"/>
  <c r="P513" i="32"/>
  <c r="O514" i="32"/>
  <c r="P514" i="32"/>
  <c r="O515" i="32"/>
  <c r="P515" i="32"/>
  <c r="O516" i="32"/>
  <c r="P516" i="32"/>
  <c r="O517" i="32"/>
  <c r="P517" i="32"/>
  <c r="O518" i="32"/>
  <c r="P518" i="32"/>
  <c r="O519" i="32"/>
  <c r="P519" i="32"/>
  <c r="O520" i="32"/>
  <c r="P520" i="32"/>
  <c r="O521" i="32"/>
  <c r="P521" i="32"/>
  <c r="O522" i="32"/>
  <c r="P522" i="32"/>
  <c r="O523" i="32"/>
  <c r="P523" i="32"/>
  <c r="O524" i="32"/>
  <c r="P524" i="32"/>
  <c r="O525" i="32"/>
  <c r="P525" i="32"/>
  <c r="O526" i="32"/>
  <c r="P526" i="32"/>
  <c r="O527" i="32"/>
  <c r="P527" i="32"/>
  <c r="O528" i="32"/>
  <c r="P528" i="32"/>
  <c r="O529" i="32"/>
  <c r="P529" i="32"/>
  <c r="O531" i="32"/>
  <c r="P531" i="32"/>
  <c r="O534" i="32"/>
  <c r="P534" i="32"/>
  <c r="O535" i="32"/>
  <c r="P535" i="32"/>
  <c r="O536" i="32"/>
  <c r="P536" i="32"/>
  <c r="O537" i="32"/>
  <c r="P537" i="32"/>
  <c r="O538" i="32"/>
  <c r="P538" i="32"/>
  <c r="O539" i="32"/>
  <c r="P539" i="32"/>
  <c r="O540" i="32"/>
  <c r="P540" i="32"/>
  <c r="O541" i="32"/>
  <c r="P541" i="32"/>
  <c r="O542" i="32"/>
  <c r="P542" i="32"/>
  <c r="O546" i="32"/>
  <c r="P546" i="32"/>
  <c r="O547" i="32"/>
  <c r="P547" i="32"/>
  <c r="O549" i="32"/>
  <c r="P549" i="32"/>
  <c r="O553" i="32"/>
  <c r="P553" i="32"/>
  <c r="O554" i="32"/>
  <c r="P554" i="32"/>
  <c r="O556" i="32"/>
  <c r="P556" i="32"/>
  <c r="O558" i="32"/>
  <c r="P558" i="32"/>
  <c r="O559" i="32"/>
  <c r="P559" i="32"/>
  <c r="O560" i="32"/>
  <c r="P560" i="32"/>
  <c r="O561" i="32"/>
  <c r="P561" i="32"/>
  <c r="O563" i="32"/>
  <c r="P563" i="32"/>
  <c r="O564" i="32"/>
  <c r="P564" i="32"/>
  <c r="O566" i="32"/>
  <c r="P566" i="32"/>
  <c r="O567" i="32"/>
  <c r="P567" i="32"/>
  <c r="O568" i="32"/>
  <c r="P568" i="32"/>
  <c r="O569" i="32"/>
  <c r="P569" i="32"/>
  <c r="O570" i="32"/>
  <c r="P570" i="32"/>
  <c r="O571" i="32"/>
  <c r="P571" i="32"/>
  <c r="O572" i="32"/>
  <c r="P572" i="32"/>
  <c r="K3" i="32"/>
  <c r="E10" i="22" l="1"/>
  <c r="M10" i="20"/>
  <c r="E10" i="20"/>
  <c r="G10" i="20"/>
  <c r="G15" i="20"/>
  <c r="K10" i="20"/>
  <c r="I15" i="20"/>
  <c r="O10" i="20"/>
  <c r="I10" i="20"/>
  <c r="K15" i="20"/>
  <c r="O5" i="37"/>
  <c r="M5" i="37" s="1"/>
  <c r="P5" i="37"/>
  <c r="N5" i="37" s="1"/>
  <c r="O6" i="37"/>
  <c r="M6" i="37" s="1"/>
  <c r="P6" i="37"/>
  <c r="N6" i="37" s="1"/>
  <c r="O7" i="37"/>
  <c r="M7" i="37" s="1"/>
  <c r="P7" i="37"/>
  <c r="N7" i="37" s="1"/>
  <c r="O8" i="37"/>
  <c r="M8" i="37" s="1"/>
  <c r="P8" i="37"/>
  <c r="N8" i="37" s="1"/>
  <c r="O9" i="37"/>
  <c r="M9" i="37" s="1"/>
  <c r="P9" i="37"/>
  <c r="N9" i="37" s="1"/>
  <c r="O10" i="37"/>
  <c r="M10" i="37" s="1"/>
  <c r="P10" i="37"/>
  <c r="N10" i="37" s="1"/>
  <c r="O11" i="37"/>
  <c r="M11" i="37" s="1"/>
  <c r="P11" i="37"/>
  <c r="N11" i="37" s="1"/>
  <c r="O12" i="37"/>
  <c r="M12" i="37" s="1"/>
  <c r="P12" i="37"/>
  <c r="N12" i="37" s="1"/>
  <c r="O13" i="37"/>
  <c r="M13" i="37" s="1"/>
  <c r="P13" i="37"/>
  <c r="N13" i="37" s="1"/>
  <c r="O14" i="37"/>
  <c r="M14" i="37" s="1"/>
  <c r="P14" i="37"/>
  <c r="N14" i="37" s="1"/>
  <c r="O15" i="37"/>
  <c r="M15" i="37" s="1"/>
  <c r="P15" i="37"/>
  <c r="N15" i="37" s="1"/>
  <c r="O16" i="37"/>
  <c r="M16" i="37" s="1"/>
  <c r="P16" i="37"/>
  <c r="N16" i="37" s="1"/>
  <c r="O17" i="37"/>
  <c r="M17" i="37" s="1"/>
  <c r="P17" i="37"/>
  <c r="N17" i="37" s="1"/>
  <c r="O18" i="37"/>
  <c r="M18" i="37" s="1"/>
  <c r="P18" i="37"/>
  <c r="N18" i="37" s="1"/>
  <c r="O19" i="37"/>
  <c r="M19" i="37" s="1"/>
  <c r="P19" i="37"/>
  <c r="N19" i="37" s="1"/>
  <c r="O20" i="37"/>
  <c r="M20" i="37" s="1"/>
  <c r="P20" i="37"/>
  <c r="N20" i="37" s="1"/>
  <c r="O21" i="37"/>
  <c r="M21" i="37" s="1"/>
  <c r="P21" i="37"/>
  <c r="N21" i="37" s="1"/>
  <c r="O22" i="37"/>
  <c r="M22" i="37" s="1"/>
  <c r="P22" i="37"/>
  <c r="N22" i="37" s="1"/>
  <c r="O23" i="37"/>
  <c r="M23" i="37" s="1"/>
  <c r="P23" i="37"/>
  <c r="N23" i="37" s="1"/>
  <c r="O24" i="37"/>
  <c r="M24" i="37" s="1"/>
  <c r="P24" i="37"/>
  <c r="N24" i="37" s="1"/>
  <c r="O25" i="37"/>
  <c r="M25" i="37" s="1"/>
  <c r="P25" i="37"/>
  <c r="N25" i="37" s="1"/>
  <c r="O26" i="37"/>
  <c r="M26" i="37" s="1"/>
  <c r="P26" i="37"/>
  <c r="N26" i="37" s="1"/>
  <c r="O27" i="37"/>
  <c r="M27" i="37" s="1"/>
  <c r="P27" i="37"/>
  <c r="N27" i="37" s="1"/>
  <c r="O28" i="37"/>
  <c r="M28" i="37" s="1"/>
  <c r="P28" i="37"/>
  <c r="N28" i="37" s="1"/>
  <c r="O29" i="37"/>
  <c r="M29" i="37" s="1"/>
  <c r="P29" i="37"/>
  <c r="N29" i="37" s="1"/>
  <c r="O30" i="37"/>
  <c r="M30" i="37" s="1"/>
  <c r="P30" i="37"/>
  <c r="N30" i="37" s="1"/>
  <c r="O31" i="37"/>
  <c r="M31" i="37" s="1"/>
  <c r="P31" i="37"/>
  <c r="N31" i="37" s="1"/>
  <c r="O32" i="37"/>
  <c r="M32" i="37" s="1"/>
  <c r="P32" i="37"/>
  <c r="N32" i="37" s="1"/>
  <c r="O33" i="37"/>
  <c r="M33" i="37" s="1"/>
  <c r="P33" i="37"/>
  <c r="N33" i="37" s="1"/>
  <c r="O34" i="37"/>
  <c r="M34" i="37" s="1"/>
  <c r="P34" i="37"/>
  <c r="N34" i="37" s="1"/>
  <c r="O35" i="37"/>
  <c r="M35" i="37" s="1"/>
  <c r="P35" i="37"/>
  <c r="N35" i="37" s="1"/>
  <c r="O36" i="37"/>
  <c r="M36" i="37" s="1"/>
  <c r="P36" i="37"/>
  <c r="N36" i="37" s="1"/>
  <c r="O37" i="37"/>
  <c r="M37" i="37" s="1"/>
  <c r="P37" i="37"/>
  <c r="N37" i="37" s="1"/>
  <c r="O38" i="37"/>
  <c r="M38" i="37" s="1"/>
  <c r="P38" i="37"/>
  <c r="N38" i="37" s="1"/>
  <c r="O39" i="37"/>
  <c r="M39" i="37" s="1"/>
  <c r="P39" i="37"/>
  <c r="N39" i="37" s="1"/>
  <c r="O40" i="37"/>
  <c r="M40" i="37" s="1"/>
  <c r="P40" i="37"/>
  <c r="N40" i="37" s="1"/>
  <c r="O41" i="37"/>
  <c r="M41" i="37" s="1"/>
  <c r="P41" i="37"/>
  <c r="N41" i="37" s="1"/>
  <c r="O42" i="37"/>
  <c r="M42" i="37" s="1"/>
  <c r="P42" i="37"/>
  <c r="N42" i="37" s="1"/>
  <c r="O43" i="37"/>
  <c r="M43" i="37" s="1"/>
  <c r="P43" i="37"/>
  <c r="N43" i="37" s="1"/>
  <c r="O44" i="37"/>
  <c r="M44" i="37" s="1"/>
  <c r="P44" i="37"/>
  <c r="N44" i="37" s="1"/>
  <c r="O45" i="37"/>
  <c r="M45" i="37" s="1"/>
  <c r="P45" i="37"/>
  <c r="N45" i="37" s="1"/>
  <c r="O46" i="37"/>
  <c r="M46" i="37" s="1"/>
  <c r="P46" i="37"/>
  <c r="N46" i="37" s="1"/>
  <c r="O47" i="37"/>
  <c r="M47" i="37" s="1"/>
  <c r="P47" i="37"/>
  <c r="N47" i="37" s="1"/>
  <c r="O48" i="37"/>
  <c r="M48" i="37" s="1"/>
  <c r="P48" i="37"/>
  <c r="N48" i="37" s="1"/>
  <c r="O49" i="37"/>
  <c r="M49" i="37" s="1"/>
  <c r="P49" i="37"/>
  <c r="N49" i="37" s="1"/>
  <c r="O50" i="37"/>
  <c r="M50" i="37" s="1"/>
  <c r="P50" i="37"/>
  <c r="N50" i="37" s="1"/>
  <c r="O51" i="37"/>
  <c r="M51" i="37" s="1"/>
  <c r="P51" i="37"/>
  <c r="N51" i="37" s="1"/>
  <c r="O52" i="37"/>
  <c r="M52" i="37" s="1"/>
  <c r="P52" i="37"/>
  <c r="N52" i="37" s="1"/>
  <c r="O53" i="37"/>
  <c r="M53" i="37" s="1"/>
  <c r="P53" i="37"/>
  <c r="N53" i="37" s="1"/>
  <c r="O54" i="37"/>
  <c r="M54" i="37" s="1"/>
  <c r="P54" i="37"/>
  <c r="N54" i="37" s="1"/>
  <c r="O55" i="37"/>
  <c r="M55" i="37" s="1"/>
  <c r="P55" i="37"/>
  <c r="N55" i="37" s="1"/>
  <c r="O56" i="37"/>
  <c r="M56" i="37" s="1"/>
  <c r="P56" i="37"/>
  <c r="N56" i="37" s="1"/>
  <c r="O57" i="37"/>
  <c r="M57" i="37" s="1"/>
  <c r="P57" i="37"/>
  <c r="N57" i="37" s="1"/>
  <c r="O58" i="37"/>
  <c r="M58" i="37" s="1"/>
  <c r="P58" i="37"/>
  <c r="N58" i="37" s="1"/>
  <c r="O59" i="37"/>
  <c r="M59" i="37" s="1"/>
  <c r="P59" i="37"/>
  <c r="N59" i="37" s="1"/>
  <c r="O60" i="37"/>
  <c r="M60" i="37" s="1"/>
  <c r="P60" i="37"/>
  <c r="N60" i="37" s="1"/>
  <c r="O61" i="37"/>
  <c r="M61" i="37" s="1"/>
  <c r="P61" i="37"/>
  <c r="N61" i="37" s="1"/>
  <c r="O62" i="37"/>
  <c r="M62" i="37" s="1"/>
  <c r="P62" i="37"/>
  <c r="N62" i="37" s="1"/>
  <c r="O63" i="37"/>
  <c r="M63" i="37" s="1"/>
  <c r="P63" i="37"/>
  <c r="N63" i="37" s="1"/>
  <c r="O64" i="37"/>
  <c r="M64" i="37" s="1"/>
  <c r="P64" i="37"/>
  <c r="N64" i="37" s="1"/>
  <c r="O65" i="37"/>
  <c r="M65" i="37" s="1"/>
  <c r="P65" i="37"/>
  <c r="N65" i="37" s="1"/>
  <c r="O66" i="37"/>
  <c r="M66" i="37" s="1"/>
  <c r="P66" i="37"/>
  <c r="N66" i="37" s="1"/>
  <c r="O67" i="37"/>
  <c r="M67" i="37" s="1"/>
  <c r="P67" i="37"/>
  <c r="N67" i="37" s="1"/>
  <c r="O68" i="37"/>
  <c r="M68" i="37" s="1"/>
  <c r="P68" i="37"/>
  <c r="N68" i="37" s="1"/>
  <c r="O69" i="37"/>
  <c r="M69" i="37" s="1"/>
  <c r="P69" i="37"/>
  <c r="N69" i="37" s="1"/>
  <c r="O70" i="37"/>
  <c r="M70" i="37" s="1"/>
  <c r="P70" i="37"/>
  <c r="N70" i="37" s="1"/>
  <c r="O71" i="37"/>
  <c r="M71" i="37" s="1"/>
  <c r="P71" i="37"/>
  <c r="N71" i="37" s="1"/>
  <c r="O72" i="37"/>
  <c r="M72" i="37" s="1"/>
  <c r="P72" i="37"/>
  <c r="N72" i="37" s="1"/>
  <c r="O73" i="37"/>
  <c r="M73" i="37" s="1"/>
  <c r="P73" i="37"/>
  <c r="N73" i="37" s="1"/>
  <c r="O74" i="37"/>
  <c r="M74" i="37" s="1"/>
  <c r="P74" i="37"/>
  <c r="N74" i="37" s="1"/>
  <c r="O75" i="37"/>
  <c r="M75" i="37" s="1"/>
  <c r="P75" i="37"/>
  <c r="N75" i="37" s="1"/>
  <c r="O76" i="37"/>
  <c r="M76" i="37" s="1"/>
  <c r="P76" i="37"/>
  <c r="N76" i="37" s="1"/>
  <c r="O77" i="37"/>
  <c r="M77" i="37" s="1"/>
  <c r="P77" i="37"/>
  <c r="N77" i="37" s="1"/>
  <c r="O78" i="37"/>
  <c r="M78" i="37" s="1"/>
  <c r="P78" i="37"/>
  <c r="N78" i="37" s="1"/>
  <c r="O79" i="37"/>
  <c r="M79" i="37" s="1"/>
  <c r="P79" i="37"/>
  <c r="N79" i="37" s="1"/>
  <c r="O80" i="37"/>
  <c r="M80" i="37" s="1"/>
  <c r="P80" i="37"/>
  <c r="N80" i="37" s="1"/>
  <c r="O81" i="37"/>
  <c r="M81" i="37" s="1"/>
  <c r="P81" i="37"/>
  <c r="N81" i="37" s="1"/>
  <c r="O82" i="37"/>
  <c r="M82" i="37" s="1"/>
  <c r="P82" i="37"/>
  <c r="N82" i="37" s="1"/>
  <c r="O83" i="37"/>
  <c r="M83" i="37" s="1"/>
  <c r="P83" i="37"/>
  <c r="N83" i="37" s="1"/>
  <c r="O84" i="37"/>
  <c r="M84" i="37" s="1"/>
  <c r="P84" i="37"/>
  <c r="N84" i="37" s="1"/>
  <c r="O85" i="37"/>
  <c r="M85" i="37" s="1"/>
  <c r="P85" i="37"/>
  <c r="N85" i="37" s="1"/>
  <c r="O86" i="37"/>
  <c r="M86" i="37" s="1"/>
  <c r="P86" i="37"/>
  <c r="N86" i="37" s="1"/>
  <c r="O87" i="37"/>
  <c r="M87" i="37" s="1"/>
  <c r="P87" i="37"/>
  <c r="N87" i="37" s="1"/>
  <c r="O88" i="37"/>
  <c r="M88" i="37" s="1"/>
  <c r="P88" i="37"/>
  <c r="N88" i="37" s="1"/>
  <c r="O89" i="37"/>
  <c r="M89" i="37" s="1"/>
  <c r="P89" i="37"/>
  <c r="N89" i="37" s="1"/>
  <c r="O90" i="37"/>
  <c r="M90" i="37" s="1"/>
  <c r="P90" i="37"/>
  <c r="N90" i="37" s="1"/>
  <c r="O91" i="37"/>
  <c r="M91" i="37" s="1"/>
  <c r="P91" i="37"/>
  <c r="N91" i="37" s="1"/>
  <c r="O92" i="37"/>
  <c r="M92" i="37" s="1"/>
  <c r="P92" i="37"/>
  <c r="N92" i="37" s="1"/>
  <c r="O93" i="37"/>
  <c r="M93" i="37" s="1"/>
  <c r="P93" i="37"/>
  <c r="N93" i="37" s="1"/>
  <c r="O94" i="37"/>
  <c r="M94" i="37" s="1"/>
  <c r="P94" i="37"/>
  <c r="N94" i="37" s="1"/>
  <c r="O95" i="37"/>
  <c r="M95" i="37" s="1"/>
  <c r="P95" i="37"/>
  <c r="N95" i="37" s="1"/>
  <c r="O96" i="37"/>
  <c r="M96" i="37" s="1"/>
  <c r="P96" i="37"/>
  <c r="N96" i="37" s="1"/>
  <c r="O97" i="37"/>
  <c r="M97" i="37" s="1"/>
  <c r="P97" i="37"/>
  <c r="N97" i="37" s="1"/>
  <c r="O98" i="37"/>
  <c r="M98" i="37" s="1"/>
  <c r="P98" i="37"/>
  <c r="N98" i="37" s="1"/>
  <c r="O99" i="37"/>
  <c r="M99" i="37" s="1"/>
  <c r="P99" i="37"/>
  <c r="N99" i="37" s="1"/>
  <c r="O100" i="37"/>
  <c r="M100" i="37" s="1"/>
  <c r="P100" i="37"/>
  <c r="N100" i="37" s="1"/>
  <c r="O101" i="37"/>
  <c r="M101" i="37" s="1"/>
  <c r="P101" i="37"/>
  <c r="N101" i="37" s="1"/>
  <c r="O102" i="37"/>
  <c r="M102" i="37" s="1"/>
  <c r="P102" i="37"/>
  <c r="N102" i="37" s="1"/>
  <c r="O103" i="37"/>
  <c r="M103" i="37" s="1"/>
  <c r="P103" i="37"/>
  <c r="N103" i="37" s="1"/>
  <c r="O104" i="37"/>
  <c r="M104" i="37" s="1"/>
  <c r="P104" i="37"/>
  <c r="N104" i="37" s="1"/>
  <c r="O105" i="37"/>
  <c r="M105" i="37" s="1"/>
  <c r="P105" i="37"/>
  <c r="N105" i="37" s="1"/>
  <c r="O106" i="37"/>
  <c r="M106" i="37" s="1"/>
  <c r="P106" i="37"/>
  <c r="N106" i="37" s="1"/>
  <c r="O107" i="37"/>
  <c r="M107" i="37" s="1"/>
  <c r="P107" i="37"/>
  <c r="N107" i="37" s="1"/>
  <c r="O108" i="37"/>
  <c r="M108" i="37" s="1"/>
  <c r="P108" i="37"/>
  <c r="N108" i="37" s="1"/>
  <c r="O109" i="37"/>
  <c r="M109" i="37" s="1"/>
  <c r="P109" i="37"/>
  <c r="N109" i="37" s="1"/>
  <c r="O110" i="37"/>
  <c r="M110" i="37" s="1"/>
  <c r="P110" i="37"/>
  <c r="N110" i="37" s="1"/>
  <c r="O111" i="37"/>
  <c r="M111" i="37" s="1"/>
  <c r="P111" i="37"/>
  <c r="N111" i="37" s="1"/>
  <c r="O112" i="37"/>
  <c r="M112" i="37" s="1"/>
  <c r="P112" i="37"/>
  <c r="N112" i="37" s="1"/>
  <c r="O113" i="37"/>
  <c r="M113" i="37" s="1"/>
  <c r="P113" i="37"/>
  <c r="N113" i="37" s="1"/>
  <c r="O114" i="37"/>
  <c r="M114" i="37" s="1"/>
  <c r="P114" i="37"/>
  <c r="N114" i="37" s="1"/>
  <c r="O115" i="37"/>
  <c r="M115" i="37" s="1"/>
  <c r="P115" i="37"/>
  <c r="N115" i="37" s="1"/>
  <c r="O116" i="37"/>
  <c r="M116" i="37" s="1"/>
  <c r="P116" i="37"/>
  <c r="N116" i="37" s="1"/>
  <c r="O117" i="37"/>
  <c r="M117" i="37" s="1"/>
  <c r="P117" i="37"/>
  <c r="N117" i="37" s="1"/>
  <c r="O118" i="37"/>
  <c r="M118" i="37" s="1"/>
  <c r="P118" i="37"/>
  <c r="N118" i="37" s="1"/>
  <c r="O119" i="37"/>
  <c r="M119" i="37" s="1"/>
  <c r="P119" i="37"/>
  <c r="N119" i="37" s="1"/>
  <c r="O120" i="37"/>
  <c r="M120" i="37" s="1"/>
  <c r="P120" i="37"/>
  <c r="N120" i="37" s="1"/>
  <c r="O121" i="37"/>
  <c r="M121" i="37" s="1"/>
  <c r="P121" i="37"/>
  <c r="N121" i="37" s="1"/>
  <c r="O122" i="37"/>
  <c r="M122" i="37" s="1"/>
  <c r="P122" i="37"/>
  <c r="N122" i="37" s="1"/>
  <c r="O123" i="37"/>
  <c r="M123" i="37" s="1"/>
  <c r="P123" i="37"/>
  <c r="N123" i="37" s="1"/>
  <c r="O124" i="37"/>
  <c r="M124" i="37" s="1"/>
  <c r="P124" i="37"/>
  <c r="N124" i="37" s="1"/>
  <c r="O125" i="37"/>
  <c r="M125" i="37" s="1"/>
  <c r="P125" i="37"/>
  <c r="N125" i="37" s="1"/>
  <c r="O126" i="37"/>
  <c r="M126" i="37" s="1"/>
  <c r="P126" i="37"/>
  <c r="N126" i="37" s="1"/>
  <c r="O127" i="37"/>
  <c r="M127" i="37" s="1"/>
  <c r="P127" i="37"/>
  <c r="N127" i="37" s="1"/>
  <c r="O128" i="37"/>
  <c r="M128" i="37" s="1"/>
  <c r="P128" i="37"/>
  <c r="N128" i="37" s="1"/>
  <c r="O129" i="37"/>
  <c r="M129" i="37" s="1"/>
  <c r="P129" i="37"/>
  <c r="N129" i="37" s="1"/>
  <c r="O130" i="37"/>
  <c r="M130" i="37" s="1"/>
  <c r="P130" i="37"/>
  <c r="N130" i="37" s="1"/>
  <c r="O131" i="37"/>
  <c r="M131" i="37" s="1"/>
  <c r="P131" i="37"/>
  <c r="N131" i="37" s="1"/>
  <c r="O132" i="37"/>
  <c r="M132" i="37" s="1"/>
  <c r="P132" i="37"/>
  <c r="N132" i="37" s="1"/>
  <c r="O133" i="37"/>
  <c r="M133" i="37" s="1"/>
  <c r="P133" i="37"/>
  <c r="N133" i="37" s="1"/>
  <c r="O134" i="37"/>
  <c r="M134" i="37" s="1"/>
  <c r="P134" i="37"/>
  <c r="N134" i="37" s="1"/>
  <c r="O135" i="37"/>
  <c r="M135" i="37" s="1"/>
  <c r="P135" i="37"/>
  <c r="N135" i="37" s="1"/>
  <c r="O136" i="37"/>
  <c r="M136" i="37" s="1"/>
  <c r="P136" i="37"/>
  <c r="N136" i="37" s="1"/>
  <c r="O137" i="37"/>
  <c r="M137" i="37" s="1"/>
  <c r="P137" i="37"/>
  <c r="N137" i="37" s="1"/>
  <c r="O138" i="37"/>
  <c r="M138" i="37" s="1"/>
  <c r="P138" i="37"/>
  <c r="N138" i="37" s="1"/>
  <c r="O139" i="37"/>
  <c r="M139" i="37" s="1"/>
  <c r="P139" i="37"/>
  <c r="N139" i="37" s="1"/>
  <c r="O140" i="37"/>
  <c r="M140" i="37" s="1"/>
  <c r="P140" i="37"/>
  <c r="N140" i="37" s="1"/>
  <c r="O141" i="37"/>
  <c r="M141" i="37" s="1"/>
  <c r="P141" i="37"/>
  <c r="N141" i="37" s="1"/>
  <c r="O142" i="37"/>
  <c r="M142" i="37" s="1"/>
  <c r="P142" i="37"/>
  <c r="N142" i="37" s="1"/>
  <c r="O143" i="37"/>
  <c r="M143" i="37" s="1"/>
  <c r="P143" i="37"/>
  <c r="N143" i="37" s="1"/>
  <c r="O144" i="37"/>
  <c r="M144" i="37" s="1"/>
  <c r="P144" i="37"/>
  <c r="N144" i="37" s="1"/>
  <c r="O145" i="37"/>
  <c r="M145" i="37" s="1"/>
  <c r="P145" i="37"/>
  <c r="N145" i="37" s="1"/>
  <c r="O146" i="37"/>
  <c r="M146" i="37" s="1"/>
  <c r="P146" i="37"/>
  <c r="N146" i="37" s="1"/>
  <c r="O147" i="37"/>
  <c r="M147" i="37" s="1"/>
  <c r="P147" i="37"/>
  <c r="N147" i="37" s="1"/>
  <c r="O148" i="37"/>
  <c r="M148" i="37" s="1"/>
  <c r="P148" i="37"/>
  <c r="N148" i="37" s="1"/>
  <c r="O149" i="37"/>
  <c r="M149" i="37" s="1"/>
  <c r="P149" i="37"/>
  <c r="N149" i="37" s="1"/>
  <c r="O150" i="37"/>
  <c r="M150" i="37" s="1"/>
  <c r="P150" i="37"/>
  <c r="N150" i="37" s="1"/>
  <c r="O151" i="37"/>
  <c r="M151" i="37" s="1"/>
  <c r="P151" i="37"/>
  <c r="N151" i="37" s="1"/>
  <c r="O152" i="37"/>
  <c r="M152" i="37" s="1"/>
  <c r="P152" i="37"/>
  <c r="N152" i="37" s="1"/>
  <c r="O153" i="37"/>
  <c r="M153" i="37" s="1"/>
  <c r="P153" i="37"/>
  <c r="N153" i="37" s="1"/>
  <c r="O154" i="37"/>
  <c r="M154" i="37" s="1"/>
  <c r="P154" i="37"/>
  <c r="N154" i="37" s="1"/>
  <c r="O155" i="37"/>
  <c r="M155" i="37" s="1"/>
  <c r="P155" i="37"/>
  <c r="N155" i="37" s="1"/>
  <c r="O156" i="37"/>
  <c r="M156" i="37" s="1"/>
  <c r="P156" i="37"/>
  <c r="N156" i="37" s="1"/>
  <c r="O157" i="37"/>
  <c r="M157" i="37" s="1"/>
  <c r="P157" i="37"/>
  <c r="N157" i="37" s="1"/>
  <c r="O158" i="37"/>
  <c r="M158" i="37" s="1"/>
  <c r="P158" i="37"/>
  <c r="N158" i="37" s="1"/>
  <c r="O159" i="37"/>
  <c r="M159" i="37" s="1"/>
  <c r="P159" i="37"/>
  <c r="N159" i="37" s="1"/>
  <c r="O160" i="37"/>
  <c r="M160" i="37" s="1"/>
  <c r="P160" i="37"/>
  <c r="N160" i="37" s="1"/>
  <c r="O161" i="37"/>
  <c r="M161" i="37" s="1"/>
  <c r="P161" i="37"/>
  <c r="N161" i="37" s="1"/>
  <c r="O162" i="37"/>
  <c r="M162" i="37" s="1"/>
  <c r="P162" i="37"/>
  <c r="N162" i="37" s="1"/>
  <c r="O163" i="37"/>
  <c r="M163" i="37" s="1"/>
  <c r="P163" i="37"/>
  <c r="N163" i="37" s="1"/>
  <c r="O164" i="37"/>
  <c r="M164" i="37" s="1"/>
  <c r="P164" i="37"/>
  <c r="N164" i="37" s="1"/>
  <c r="O165" i="37"/>
  <c r="M165" i="37" s="1"/>
  <c r="P165" i="37"/>
  <c r="N165" i="37" s="1"/>
  <c r="O166" i="37"/>
  <c r="M166" i="37" s="1"/>
  <c r="P166" i="37"/>
  <c r="N166" i="37" s="1"/>
  <c r="O167" i="37"/>
  <c r="M167" i="37" s="1"/>
  <c r="P167" i="37"/>
  <c r="N167" i="37" s="1"/>
  <c r="O168" i="37"/>
  <c r="M168" i="37" s="1"/>
  <c r="P168" i="37"/>
  <c r="N168" i="37" s="1"/>
  <c r="O169" i="37"/>
  <c r="M169" i="37" s="1"/>
  <c r="P169" i="37"/>
  <c r="N169" i="37" s="1"/>
  <c r="O170" i="37"/>
  <c r="M170" i="37" s="1"/>
  <c r="P170" i="37"/>
  <c r="N170" i="37" s="1"/>
  <c r="O171" i="37"/>
  <c r="M171" i="37" s="1"/>
  <c r="P171" i="37"/>
  <c r="N171" i="37" s="1"/>
  <c r="O172" i="37"/>
  <c r="M172" i="37" s="1"/>
  <c r="P172" i="37"/>
  <c r="N172" i="37" s="1"/>
  <c r="O173" i="37"/>
  <c r="M173" i="37" s="1"/>
  <c r="P173" i="37"/>
  <c r="N173" i="37" s="1"/>
  <c r="O174" i="37"/>
  <c r="M174" i="37" s="1"/>
  <c r="P174" i="37"/>
  <c r="N174" i="37" s="1"/>
  <c r="O175" i="37"/>
  <c r="M175" i="37" s="1"/>
  <c r="P175" i="37"/>
  <c r="N175" i="37" s="1"/>
  <c r="O176" i="37"/>
  <c r="M176" i="37" s="1"/>
  <c r="P176" i="37"/>
  <c r="N176" i="37" s="1"/>
  <c r="O177" i="37"/>
  <c r="M177" i="37" s="1"/>
  <c r="P177" i="37"/>
  <c r="N177" i="37" s="1"/>
  <c r="O178" i="37"/>
  <c r="M178" i="37" s="1"/>
  <c r="P178" i="37"/>
  <c r="N178" i="37" s="1"/>
  <c r="O179" i="37"/>
  <c r="M179" i="37" s="1"/>
  <c r="P179" i="37"/>
  <c r="N179" i="37" s="1"/>
  <c r="O180" i="37"/>
  <c r="M180" i="37" s="1"/>
  <c r="P180" i="37"/>
  <c r="N180" i="37" s="1"/>
  <c r="O181" i="37"/>
  <c r="M181" i="37" s="1"/>
  <c r="P181" i="37"/>
  <c r="N181" i="37" s="1"/>
  <c r="O182" i="37"/>
  <c r="M182" i="37" s="1"/>
  <c r="P182" i="37"/>
  <c r="N182" i="37" s="1"/>
  <c r="O183" i="37"/>
  <c r="M183" i="37" s="1"/>
  <c r="P183" i="37"/>
  <c r="N183" i="37" s="1"/>
  <c r="O184" i="37"/>
  <c r="M184" i="37" s="1"/>
  <c r="P184" i="37"/>
  <c r="N184" i="37" s="1"/>
  <c r="O185" i="37"/>
  <c r="M185" i="37" s="1"/>
  <c r="P185" i="37"/>
  <c r="N185" i="37" s="1"/>
  <c r="O186" i="37"/>
  <c r="M186" i="37" s="1"/>
  <c r="P186" i="37"/>
  <c r="N186" i="37" s="1"/>
  <c r="O187" i="37"/>
  <c r="M187" i="37" s="1"/>
  <c r="P187" i="37"/>
  <c r="N187" i="37" s="1"/>
  <c r="O188" i="37"/>
  <c r="M188" i="37" s="1"/>
  <c r="P188" i="37"/>
  <c r="N188" i="37" s="1"/>
  <c r="O189" i="37"/>
  <c r="M189" i="37" s="1"/>
  <c r="P189" i="37"/>
  <c r="N189" i="37" s="1"/>
  <c r="O190" i="37"/>
  <c r="M190" i="37" s="1"/>
  <c r="P190" i="37"/>
  <c r="N190" i="37" s="1"/>
  <c r="O191" i="37"/>
  <c r="M191" i="37" s="1"/>
  <c r="P191" i="37"/>
  <c r="N191" i="37" s="1"/>
  <c r="O192" i="37"/>
  <c r="M192" i="37" s="1"/>
  <c r="P192" i="37"/>
  <c r="N192" i="37" s="1"/>
  <c r="O193" i="37"/>
  <c r="M193" i="37" s="1"/>
  <c r="P193" i="37"/>
  <c r="N193" i="37" s="1"/>
  <c r="O194" i="37"/>
  <c r="M194" i="37" s="1"/>
  <c r="P194" i="37"/>
  <c r="N194" i="37" s="1"/>
  <c r="O195" i="37"/>
  <c r="M195" i="37" s="1"/>
  <c r="P195" i="37"/>
  <c r="N195" i="37" s="1"/>
  <c r="O196" i="37"/>
  <c r="M196" i="37" s="1"/>
  <c r="P196" i="37"/>
  <c r="N196" i="37" s="1"/>
  <c r="O197" i="37"/>
  <c r="M197" i="37" s="1"/>
  <c r="P197" i="37"/>
  <c r="N197" i="37" s="1"/>
  <c r="O198" i="37"/>
  <c r="M198" i="37" s="1"/>
  <c r="P198" i="37"/>
  <c r="N198" i="37" s="1"/>
  <c r="O199" i="37"/>
  <c r="M199" i="37" s="1"/>
  <c r="P199" i="37"/>
  <c r="N199" i="37" s="1"/>
  <c r="O200" i="37"/>
  <c r="M200" i="37" s="1"/>
  <c r="P200" i="37"/>
  <c r="N200" i="37" s="1"/>
  <c r="O201" i="37"/>
  <c r="M201" i="37" s="1"/>
  <c r="P201" i="37"/>
  <c r="N201" i="37" s="1"/>
  <c r="O202" i="37"/>
  <c r="M202" i="37" s="1"/>
  <c r="P202" i="37"/>
  <c r="N202" i="37" s="1"/>
  <c r="O203" i="37"/>
  <c r="M203" i="37" s="1"/>
  <c r="P203" i="37"/>
  <c r="N203" i="37" s="1"/>
  <c r="O204" i="37"/>
  <c r="M204" i="37" s="1"/>
  <c r="P204" i="37"/>
  <c r="N204" i="37" s="1"/>
  <c r="O205" i="37"/>
  <c r="M205" i="37" s="1"/>
  <c r="P205" i="37"/>
  <c r="N205" i="37" s="1"/>
  <c r="O206" i="37"/>
  <c r="M206" i="37" s="1"/>
  <c r="P206" i="37"/>
  <c r="N206" i="37" s="1"/>
  <c r="O207" i="37"/>
  <c r="M207" i="37" s="1"/>
  <c r="P207" i="37"/>
  <c r="N207" i="37" s="1"/>
  <c r="O208" i="37"/>
  <c r="M208" i="37" s="1"/>
  <c r="P208" i="37"/>
  <c r="N208" i="37" s="1"/>
  <c r="O209" i="37"/>
  <c r="M209" i="37" s="1"/>
  <c r="P209" i="37"/>
  <c r="N209" i="37" s="1"/>
  <c r="O210" i="37"/>
  <c r="M210" i="37" s="1"/>
  <c r="P210" i="37"/>
  <c r="N210" i="37" s="1"/>
  <c r="O211" i="37"/>
  <c r="M211" i="37" s="1"/>
  <c r="P211" i="37"/>
  <c r="N211" i="37" s="1"/>
  <c r="O212" i="37"/>
  <c r="M212" i="37" s="1"/>
  <c r="P212" i="37"/>
  <c r="N212" i="37" s="1"/>
  <c r="O213" i="37"/>
  <c r="M213" i="37" s="1"/>
  <c r="P213" i="37"/>
  <c r="N213" i="37" s="1"/>
  <c r="O214" i="37"/>
  <c r="M214" i="37" s="1"/>
  <c r="P214" i="37"/>
  <c r="N214" i="37" s="1"/>
  <c r="O215" i="37"/>
  <c r="M215" i="37" s="1"/>
  <c r="P215" i="37"/>
  <c r="N215" i="37" s="1"/>
  <c r="O216" i="37"/>
  <c r="M216" i="37" s="1"/>
  <c r="P216" i="37"/>
  <c r="N216" i="37" s="1"/>
  <c r="O217" i="37"/>
  <c r="M217" i="37" s="1"/>
  <c r="P217" i="37"/>
  <c r="N217" i="37" s="1"/>
  <c r="O218" i="37"/>
  <c r="M218" i="37" s="1"/>
  <c r="P218" i="37"/>
  <c r="N218" i="37" s="1"/>
  <c r="O219" i="37"/>
  <c r="M219" i="37" s="1"/>
  <c r="P219" i="37"/>
  <c r="N219" i="37" s="1"/>
  <c r="O220" i="37"/>
  <c r="M220" i="37" s="1"/>
  <c r="P220" i="37"/>
  <c r="N220" i="37" s="1"/>
  <c r="O221" i="37"/>
  <c r="M221" i="37" s="1"/>
  <c r="P221" i="37"/>
  <c r="N221" i="37" s="1"/>
  <c r="O222" i="37"/>
  <c r="M222" i="37" s="1"/>
  <c r="P222" i="37"/>
  <c r="N222" i="37" s="1"/>
  <c r="O223" i="37"/>
  <c r="M223" i="37" s="1"/>
  <c r="P223" i="37"/>
  <c r="N223" i="37" s="1"/>
  <c r="O224" i="37"/>
  <c r="M224" i="37" s="1"/>
  <c r="P224" i="37"/>
  <c r="N224" i="37" s="1"/>
  <c r="O225" i="37"/>
  <c r="M225" i="37" s="1"/>
  <c r="P225" i="37"/>
  <c r="N225" i="37" s="1"/>
  <c r="O226" i="37"/>
  <c r="M226" i="37" s="1"/>
  <c r="P226" i="37"/>
  <c r="N226" i="37" s="1"/>
  <c r="O227" i="37"/>
  <c r="M227" i="37" s="1"/>
  <c r="P227" i="37"/>
  <c r="N227" i="37" s="1"/>
  <c r="O228" i="37"/>
  <c r="M228" i="37" s="1"/>
  <c r="P228" i="37"/>
  <c r="N228" i="37" s="1"/>
  <c r="O229" i="37"/>
  <c r="M229" i="37" s="1"/>
  <c r="P229" i="37"/>
  <c r="N229" i="37" s="1"/>
  <c r="O230" i="37"/>
  <c r="M230" i="37" s="1"/>
  <c r="P230" i="37"/>
  <c r="N230" i="37" s="1"/>
  <c r="O231" i="37"/>
  <c r="M231" i="37" s="1"/>
  <c r="P231" i="37"/>
  <c r="N231" i="37" s="1"/>
  <c r="O232" i="37"/>
  <c r="M232" i="37" s="1"/>
  <c r="P232" i="37"/>
  <c r="N232" i="37" s="1"/>
  <c r="O233" i="37"/>
  <c r="M233" i="37" s="1"/>
  <c r="P233" i="37"/>
  <c r="N233" i="37" s="1"/>
  <c r="O234" i="37"/>
  <c r="M234" i="37" s="1"/>
  <c r="P234" i="37"/>
  <c r="N234" i="37" s="1"/>
  <c r="O235" i="37"/>
  <c r="M235" i="37" s="1"/>
  <c r="P235" i="37"/>
  <c r="N235" i="37" s="1"/>
  <c r="O236" i="37"/>
  <c r="M236" i="37" s="1"/>
  <c r="P236" i="37"/>
  <c r="N236" i="37" s="1"/>
  <c r="O237" i="37"/>
  <c r="M237" i="37" s="1"/>
  <c r="P237" i="37"/>
  <c r="N237" i="37" s="1"/>
  <c r="O238" i="37"/>
  <c r="M238" i="37" s="1"/>
  <c r="P238" i="37"/>
  <c r="N238" i="37" s="1"/>
  <c r="O239" i="37"/>
  <c r="M239" i="37" s="1"/>
  <c r="P239" i="37"/>
  <c r="N239" i="37" s="1"/>
  <c r="O240" i="37"/>
  <c r="M240" i="37" s="1"/>
  <c r="P240" i="37"/>
  <c r="N240" i="37" s="1"/>
  <c r="O241" i="37"/>
  <c r="M241" i="37" s="1"/>
  <c r="P241" i="37"/>
  <c r="N241" i="37" s="1"/>
  <c r="O242" i="37"/>
  <c r="M242" i="37" s="1"/>
  <c r="P242" i="37"/>
  <c r="N242" i="37" s="1"/>
  <c r="O243" i="37"/>
  <c r="M243" i="37" s="1"/>
  <c r="P243" i="37"/>
  <c r="N243" i="37" s="1"/>
  <c r="O244" i="37"/>
  <c r="M244" i="37" s="1"/>
  <c r="P244" i="37"/>
  <c r="N244" i="37" s="1"/>
  <c r="O245" i="37"/>
  <c r="M245" i="37" s="1"/>
  <c r="P245" i="37"/>
  <c r="N245" i="37" s="1"/>
  <c r="O246" i="37"/>
  <c r="M246" i="37" s="1"/>
  <c r="P246" i="37"/>
  <c r="N246" i="37" s="1"/>
  <c r="O247" i="37"/>
  <c r="M247" i="37" s="1"/>
  <c r="P247" i="37"/>
  <c r="N247" i="37" s="1"/>
  <c r="O248" i="37"/>
  <c r="M248" i="37" s="1"/>
  <c r="P248" i="37"/>
  <c r="N248" i="37" s="1"/>
  <c r="O249" i="37"/>
  <c r="M249" i="37" s="1"/>
  <c r="P249" i="37"/>
  <c r="N249" i="37" s="1"/>
  <c r="O250" i="37"/>
  <c r="M250" i="37" s="1"/>
  <c r="P250" i="37"/>
  <c r="N250" i="37" s="1"/>
  <c r="O251" i="37"/>
  <c r="M251" i="37" s="1"/>
  <c r="P251" i="37"/>
  <c r="N251" i="37" s="1"/>
  <c r="O252" i="37"/>
  <c r="M252" i="37" s="1"/>
  <c r="P252" i="37"/>
  <c r="N252" i="37" s="1"/>
  <c r="O253" i="37"/>
  <c r="M253" i="37" s="1"/>
  <c r="P253" i="37"/>
  <c r="N253" i="37" s="1"/>
  <c r="O254" i="37"/>
  <c r="M254" i="37" s="1"/>
  <c r="P254" i="37"/>
  <c r="N254" i="37" s="1"/>
  <c r="O255" i="37"/>
  <c r="M255" i="37" s="1"/>
  <c r="P255" i="37"/>
  <c r="N255" i="37" s="1"/>
  <c r="O256" i="37"/>
  <c r="M256" i="37" s="1"/>
  <c r="P256" i="37"/>
  <c r="N256" i="37" s="1"/>
  <c r="O257" i="37"/>
  <c r="M257" i="37" s="1"/>
  <c r="P257" i="37"/>
  <c r="N257" i="37" s="1"/>
  <c r="O258" i="37"/>
  <c r="M258" i="37" s="1"/>
  <c r="P258" i="37"/>
  <c r="N258" i="37" s="1"/>
  <c r="O259" i="37"/>
  <c r="M259" i="37" s="1"/>
  <c r="P259" i="37"/>
  <c r="N259" i="37" s="1"/>
  <c r="O260" i="37"/>
  <c r="M260" i="37" s="1"/>
  <c r="P260" i="37"/>
  <c r="N260" i="37" s="1"/>
  <c r="O261" i="37"/>
  <c r="M261" i="37" s="1"/>
  <c r="P261" i="37"/>
  <c r="N261" i="37" s="1"/>
  <c r="O262" i="37"/>
  <c r="M262" i="37" s="1"/>
  <c r="P262" i="37"/>
  <c r="N262" i="37" s="1"/>
  <c r="O263" i="37"/>
  <c r="M263" i="37" s="1"/>
  <c r="P263" i="37"/>
  <c r="N263" i="37" s="1"/>
  <c r="O264" i="37"/>
  <c r="M264" i="37" s="1"/>
  <c r="P264" i="37"/>
  <c r="N264" i="37" s="1"/>
  <c r="O265" i="37"/>
  <c r="M265" i="37" s="1"/>
  <c r="P265" i="37"/>
  <c r="N265" i="37" s="1"/>
  <c r="O266" i="37"/>
  <c r="M266" i="37" s="1"/>
  <c r="P266" i="37"/>
  <c r="N266" i="37" s="1"/>
  <c r="O267" i="37"/>
  <c r="M267" i="37" s="1"/>
  <c r="P267" i="37"/>
  <c r="N267" i="37" s="1"/>
  <c r="O268" i="37"/>
  <c r="M268" i="37" s="1"/>
  <c r="P268" i="37"/>
  <c r="N268" i="37" s="1"/>
  <c r="O269" i="37"/>
  <c r="M269" i="37" s="1"/>
  <c r="P269" i="37"/>
  <c r="N269" i="37" s="1"/>
  <c r="O270" i="37"/>
  <c r="M270" i="37" s="1"/>
  <c r="P270" i="37"/>
  <c r="N270" i="37" s="1"/>
  <c r="O271" i="37"/>
  <c r="M271" i="37" s="1"/>
  <c r="P271" i="37"/>
  <c r="N271" i="37" s="1"/>
  <c r="O272" i="37"/>
  <c r="M272" i="37" s="1"/>
  <c r="P272" i="37"/>
  <c r="N272" i="37" s="1"/>
  <c r="O273" i="37"/>
  <c r="M273" i="37" s="1"/>
  <c r="P273" i="37"/>
  <c r="N273" i="37" s="1"/>
  <c r="O274" i="37"/>
  <c r="M274" i="37" s="1"/>
  <c r="P274" i="37"/>
  <c r="N274" i="37" s="1"/>
  <c r="O275" i="37"/>
  <c r="M275" i="37" s="1"/>
  <c r="P275" i="37"/>
  <c r="N275" i="37" s="1"/>
  <c r="O276" i="37"/>
  <c r="M276" i="37" s="1"/>
  <c r="P276" i="37"/>
  <c r="N276" i="37" s="1"/>
  <c r="O277" i="37"/>
  <c r="M277" i="37" s="1"/>
  <c r="P277" i="37"/>
  <c r="N277" i="37" s="1"/>
  <c r="O278" i="37"/>
  <c r="M278" i="37" s="1"/>
  <c r="P278" i="37"/>
  <c r="N278" i="37" s="1"/>
  <c r="O279" i="37"/>
  <c r="M279" i="37" s="1"/>
  <c r="P279" i="37"/>
  <c r="N279" i="37" s="1"/>
  <c r="O280" i="37"/>
  <c r="M280" i="37" s="1"/>
  <c r="P280" i="37"/>
  <c r="N280" i="37" s="1"/>
  <c r="O281" i="37"/>
  <c r="M281" i="37" s="1"/>
  <c r="P281" i="37"/>
  <c r="N281" i="37" s="1"/>
  <c r="O282" i="37"/>
  <c r="M282" i="37" s="1"/>
  <c r="P282" i="37"/>
  <c r="N282" i="37" s="1"/>
  <c r="O283" i="37"/>
  <c r="M283" i="37" s="1"/>
  <c r="P283" i="37"/>
  <c r="N283" i="37" s="1"/>
  <c r="O284" i="37"/>
  <c r="M284" i="37" s="1"/>
  <c r="P284" i="37"/>
  <c r="N284" i="37" s="1"/>
  <c r="O285" i="37"/>
  <c r="M285" i="37" s="1"/>
  <c r="P285" i="37"/>
  <c r="N285" i="37" s="1"/>
  <c r="O286" i="37"/>
  <c r="M286" i="37" s="1"/>
  <c r="P286" i="37"/>
  <c r="N286" i="37" s="1"/>
  <c r="O287" i="37"/>
  <c r="M287" i="37" s="1"/>
  <c r="P287" i="37"/>
  <c r="N287" i="37" s="1"/>
  <c r="O288" i="37"/>
  <c r="M288" i="37" s="1"/>
  <c r="P288" i="37"/>
  <c r="N288" i="37" s="1"/>
  <c r="O289" i="37"/>
  <c r="M289" i="37" s="1"/>
  <c r="P289" i="37"/>
  <c r="N289" i="37" s="1"/>
  <c r="O290" i="37"/>
  <c r="M290" i="37" s="1"/>
  <c r="P290" i="37"/>
  <c r="N290" i="37" s="1"/>
  <c r="O291" i="37"/>
  <c r="M291" i="37" s="1"/>
  <c r="P291" i="37"/>
  <c r="N291" i="37" s="1"/>
  <c r="O292" i="37"/>
  <c r="M292" i="37" s="1"/>
  <c r="P292" i="37"/>
  <c r="N292" i="37" s="1"/>
  <c r="O293" i="37"/>
  <c r="M293" i="37" s="1"/>
  <c r="P293" i="37"/>
  <c r="N293" i="37" s="1"/>
  <c r="O294" i="37"/>
  <c r="M294" i="37" s="1"/>
  <c r="P294" i="37"/>
  <c r="N294" i="37" s="1"/>
  <c r="O295" i="37"/>
  <c r="M295" i="37" s="1"/>
  <c r="P295" i="37"/>
  <c r="N295" i="37" s="1"/>
  <c r="O296" i="37"/>
  <c r="M296" i="37" s="1"/>
  <c r="P296" i="37"/>
  <c r="N296" i="37" s="1"/>
  <c r="O297" i="37"/>
  <c r="M297" i="37" s="1"/>
  <c r="P297" i="37"/>
  <c r="N297" i="37" s="1"/>
  <c r="O298" i="37"/>
  <c r="M298" i="37" s="1"/>
  <c r="P298" i="37"/>
  <c r="N298" i="37" s="1"/>
  <c r="O299" i="37"/>
  <c r="M299" i="37" s="1"/>
  <c r="P299" i="37"/>
  <c r="N299" i="37" s="1"/>
  <c r="O300" i="37"/>
  <c r="M300" i="37" s="1"/>
  <c r="P300" i="37"/>
  <c r="N300" i="37" s="1"/>
  <c r="O301" i="37"/>
  <c r="M301" i="37" s="1"/>
  <c r="P301" i="37"/>
  <c r="N301" i="37" s="1"/>
  <c r="O302" i="37"/>
  <c r="M302" i="37" s="1"/>
  <c r="P302" i="37"/>
  <c r="N302" i="37" s="1"/>
  <c r="O303" i="37"/>
  <c r="M303" i="37" s="1"/>
  <c r="P303" i="37"/>
  <c r="N303" i="37" s="1"/>
  <c r="O304" i="37"/>
  <c r="M304" i="37" s="1"/>
  <c r="P304" i="37"/>
  <c r="N304" i="37" s="1"/>
  <c r="O305" i="37"/>
  <c r="M305" i="37" s="1"/>
  <c r="P305" i="37"/>
  <c r="N305" i="37" s="1"/>
  <c r="O306" i="37"/>
  <c r="M306" i="37" s="1"/>
  <c r="P306" i="37"/>
  <c r="N306" i="37" s="1"/>
  <c r="O307" i="37"/>
  <c r="M307" i="37" s="1"/>
  <c r="P307" i="37"/>
  <c r="N307" i="37" s="1"/>
  <c r="O308" i="37"/>
  <c r="M308" i="37" s="1"/>
  <c r="P308" i="37"/>
  <c r="N308" i="37" s="1"/>
  <c r="O309" i="37"/>
  <c r="M309" i="37" s="1"/>
  <c r="P309" i="37"/>
  <c r="N309" i="37" s="1"/>
  <c r="O310" i="37"/>
  <c r="M310" i="37" s="1"/>
  <c r="P310" i="37"/>
  <c r="N310" i="37" s="1"/>
  <c r="O311" i="37"/>
  <c r="M311" i="37" s="1"/>
  <c r="P311" i="37"/>
  <c r="N311" i="37" s="1"/>
  <c r="O312" i="37"/>
  <c r="M312" i="37" s="1"/>
  <c r="P312" i="37"/>
  <c r="N312" i="37" s="1"/>
  <c r="O313" i="37"/>
  <c r="M313" i="37" s="1"/>
  <c r="P313" i="37"/>
  <c r="N313" i="37" s="1"/>
  <c r="O314" i="37"/>
  <c r="M314" i="37" s="1"/>
  <c r="P314" i="37"/>
  <c r="N314" i="37" s="1"/>
  <c r="O315" i="37"/>
  <c r="M315" i="37" s="1"/>
  <c r="P315" i="37"/>
  <c r="N315" i="37" s="1"/>
  <c r="O316" i="37"/>
  <c r="M316" i="37" s="1"/>
  <c r="P316" i="37"/>
  <c r="N316" i="37" s="1"/>
  <c r="O317" i="37"/>
  <c r="M317" i="37" s="1"/>
  <c r="P317" i="37"/>
  <c r="N317" i="37" s="1"/>
  <c r="O318" i="37"/>
  <c r="M318" i="37" s="1"/>
  <c r="P318" i="37"/>
  <c r="N318" i="37" s="1"/>
  <c r="O319" i="37"/>
  <c r="M319" i="37" s="1"/>
  <c r="P319" i="37"/>
  <c r="N319" i="37" s="1"/>
  <c r="O320" i="37"/>
  <c r="M320" i="37" s="1"/>
  <c r="P320" i="37"/>
  <c r="N320" i="37" s="1"/>
  <c r="O321" i="37"/>
  <c r="M321" i="37" s="1"/>
  <c r="P321" i="37"/>
  <c r="N321" i="37" s="1"/>
  <c r="O322" i="37"/>
  <c r="M322" i="37" s="1"/>
  <c r="P322" i="37"/>
  <c r="N322" i="37" s="1"/>
  <c r="O323" i="37"/>
  <c r="M323" i="37" s="1"/>
  <c r="P323" i="37"/>
  <c r="N323" i="37" s="1"/>
  <c r="O324" i="37"/>
  <c r="M324" i="37" s="1"/>
  <c r="P324" i="37"/>
  <c r="N324" i="37" s="1"/>
  <c r="O325" i="37"/>
  <c r="M325" i="37" s="1"/>
  <c r="P325" i="37"/>
  <c r="N325" i="37" s="1"/>
  <c r="O326" i="37"/>
  <c r="M326" i="37" s="1"/>
  <c r="P326" i="37"/>
  <c r="N326" i="37" s="1"/>
  <c r="O327" i="37"/>
  <c r="M327" i="37" s="1"/>
  <c r="P327" i="37"/>
  <c r="N327" i="37" s="1"/>
  <c r="O328" i="37"/>
  <c r="M328" i="37" s="1"/>
  <c r="P328" i="37"/>
  <c r="N328" i="37" s="1"/>
  <c r="O329" i="37"/>
  <c r="M329" i="37" s="1"/>
  <c r="P329" i="37"/>
  <c r="N329" i="37" s="1"/>
  <c r="O330" i="37"/>
  <c r="M330" i="37" s="1"/>
  <c r="P330" i="37"/>
  <c r="N330" i="37" s="1"/>
  <c r="O331" i="37"/>
  <c r="M331" i="37" s="1"/>
  <c r="P331" i="37"/>
  <c r="N331" i="37" s="1"/>
  <c r="O332" i="37"/>
  <c r="M332" i="37" s="1"/>
  <c r="P332" i="37"/>
  <c r="N332" i="37" s="1"/>
  <c r="O333" i="37"/>
  <c r="M333" i="37" s="1"/>
  <c r="P333" i="37"/>
  <c r="N333" i="37" s="1"/>
  <c r="O334" i="37"/>
  <c r="M334" i="37" s="1"/>
  <c r="P334" i="37"/>
  <c r="N334" i="37" s="1"/>
  <c r="O335" i="37"/>
  <c r="M335" i="37" s="1"/>
  <c r="P335" i="37"/>
  <c r="N335" i="37" s="1"/>
  <c r="O336" i="37"/>
  <c r="M336" i="37" s="1"/>
  <c r="P336" i="37"/>
  <c r="N336" i="37" s="1"/>
  <c r="O337" i="37"/>
  <c r="M337" i="37" s="1"/>
  <c r="P337" i="37"/>
  <c r="N337" i="37" s="1"/>
  <c r="O338" i="37"/>
  <c r="M338" i="37" s="1"/>
  <c r="P338" i="37"/>
  <c r="N338" i="37" s="1"/>
  <c r="O339" i="37"/>
  <c r="M339" i="37" s="1"/>
  <c r="P339" i="37"/>
  <c r="N339" i="37" s="1"/>
  <c r="O340" i="37"/>
  <c r="M340" i="37" s="1"/>
  <c r="P340" i="37"/>
  <c r="N340" i="37" s="1"/>
  <c r="O341" i="37"/>
  <c r="M341" i="37" s="1"/>
  <c r="P341" i="37"/>
  <c r="N341" i="37" s="1"/>
  <c r="O342" i="37"/>
  <c r="M342" i="37" s="1"/>
  <c r="P342" i="37"/>
  <c r="N342" i="37" s="1"/>
  <c r="O343" i="37"/>
  <c r="M343" i="37" s="1"/>
  <c r="P343" i="37"/>
  <c r="N343" i="37" s="1"/>
  <c r="O344" i="37"/>
  <c r="M344" i="37" s="1"/>
  <c r="P344" i="37"/>
  <c r="N344" i="37" s="1"/>
  <c r="O345" i="37"/>
  <c r="M345" i="37" s="1"/>
  <c r="P345" i="37"/>
  <c r="N345" i="37" s="1"/>
  <c r="O346" i="37"/>
  <c r="M346" i="37" s="1"/>
  <c r="P346" i="37"/>
  <c r="N346" i="37" s="1"/>
  <c r="O347" i="37"/>
  <c r="M347" i="37" s="1"/>
  <c r="P347" i="37"/>
  <c r="N347" i="37" s="1"/>
  <c r="O348" i="37"/>
  <c r="M348" i="37" s="1"/>
  <c r="P348" i="37"/>
  <c r="N348" i="37" s="1"/>
  <c r="O349" i="37"/>
  <c r="M349" i="37" s="1"/>
  <c r="P349" i="37"/>
  <c r="N349" i="37" s="1"/>
  <c r="O350" i="37"/>
  <c r="M350" i="37" s="1"/>
  <c r="P350" i="37"/>
  <c r="N350" i="37" s="1"/>
  <c r="O351" i="37"/>
  <c r="M351" i="37" s="1"/>
  <c r="P351" i="37"/>
  <c r="N351" i="37" s="1"/>
  <c r="O352" i="37"/>
  <c r="M352" i="37" s="1"/>
  <c r="P352" i="37"/>
  <c r="N352" i="37" s="1"/>
  <c r="O353" i="37"/>
  <c r="M353" i="37" s="1"/>
  <c r="P353" i="37"/>
  <c r="N353" i="37" s="1"/>
  <c r="O354" i="37"/>
  <c r="M354" i="37" s="1"/>
  <c r="P354" i="37"/>
  <c r="N354" i="37" s="1"/>
  <c r="O355" i="37"/>
  <c r="M355" i="37" s="1"/>
  <c r="P355" i="37"/>
  <c r="N355" i="37" s="1"/>
  <c r="O356" i="37"/>
  <c r="M356" i="37" s="1"/>
  <c r="P356" i="37"/>
  <c r="N356" i="37" s="1"/>
  <c r="O357" i="37"/>
  <c r="M357" i="37" s="1"/>
  <c r="P357" i="37"/>
  <c r="N357" i="37" s="1"/>
  <c r="O358" i="37"/>
  <c r="M358" i="37" s="1"/>
  <c r="P358" i="37"/>
  <c r="N358" i="37" s="1"/>
  <c r="O359" i="37"/>
  <c r="M359" i="37" s="1"/>
  <c r="P359" i="37"/>
  <c r="N359" i="37" s="1"/>
  <c r="O360" i="37"/>
  <c r="M360" i="37" s="1"/>
  <c r="P360" i="37"/>
  <c r="N360" i="37" s="1"/>
  <c r="O361" i="37"/>
  <c r="M361" i="37" s="1"/>
  <c r="P361" i="37"/>
  <c r="N361" i="37" s="1"/>
  <c r="O362" i="37"/>
  <c r="M362" i="37" s="1"/>
  <c r="P362" i="37"/>
  <c r="N362" i="37" s="1"/>
  <c r="O363" i="37"/>
  <c r="M363" i="37" s="1"/>
  <c r="P363" i="37"/>
  <c r="N363" i="37" s="1"/>
  <c r="O364" i="37"/>
  <c r="M364" i="37" s="1"/>
  <c r="P364" i="37"/>
  <c r="N364" i="37" s="1"/>
  <c r="O365" i="37"/>
  <c r="M365" i="37" s="1"/>
  <c r="P365" i="37"/>
  <c r="N365" i="37" s="1"/>
  <c r="O366" i="37"/>
  <c r="M366" i="37" s="1"/>
  <c r="P366" i="37"/>
  <c r="N366" i="37" s="1"/>
  <c r="O367" i="37"/>
  <c r="M367" i="37" s="1"/>
  <c r="P367" i="37"/>
  <c r="N367" i="37" s="1"/>
  <c r="O368" i="37"/>
  <c r="M368" i="37" s="1"/>
  <c r="P368" i="37"/>
  <c r="N368" i="37" s="1"/>
  <c r="O369" i="37"/>
  <c r="M369" i="37" s="1"/>
  <c r="P369" i="37"/>
  <c r="N369" i="37" s="1"/>
  <c r="O370" i="37"/>
  <c r="M370" i="37" s="1"/>
  <c r="P370" i="37"/>
  <c r="N370" i="37" s="1"/>
  <c r="O371" i="37"/>
  <c r="M371" i="37" s="1"/>
  <c r="P371" i="37"/>
  <c r="N371" i="37" s="1"/>
  <c r="O372" i="37"/>
  <c r="M372" i="37" s="1"/>
  <c r="P372" i="37"/>
  <c r="N372" i="37" s="1"/>
  <c r="O373" i="37"/>
  <c r="M373" i="37" s="1"/>
  <c r="P373" i="37"/>
  <c r="N373" i="37" s="1"/>
  <c r="O374" i="37"/>
  <c r="M374" i="37" s="1"/>
  <c r="P374" i="37"/>
  <c r="N374" i="37" s="1"/>
  <c r="O375" i="37"/>
  <c r="M375" i="37" s="1"/>
  <c r="P375" i="37"/>
  <c r="N375" i="37" s="1"/>
  <c r="O376" i="37"/>
  <c r="M376" i="37" s="1"/>
  <c r="P376" i="37"/>
  <c r="N376" i="37" s="1"/>
  <c r="O377" i="37"/>
  <c r="M377" i="37" s="1"/>
  <c r="P377" i="37"/>
  <c r="N377" i="37" s="1"/>
  <c r="O378" i="37"/>
  <c r="M378" i="37" s="1"/>
  <c r="P378" i="37"/>
  <c r="N378" i="37" s="1"/>
  <c r="O379" i="37"/>
  <c r="M379" i="37" s="1"/>
  <c r="P379" i="37"/>
  <c r="N379" i="37" s="1"/>
  <c r="O380" i="37"/>
  <c r="M380" i="37" s="1"/>
  <c r="P380" i="37"/>
  <c r="N380" i="37" s="1"/>
  <c r="O381" i="37"/>
  <c r="M381" i="37" s="1"/>
  <c r="P381" i="37"/>
  <c r="N381" i="37" s="1"/>
  <c r="O382" i="37"/>
  <c r="M382" i="37" s="1"/>
  <c r="P382" i="37"/>
  <c r="N382" i="37" s="1"/>
  <c r="O383" i="37"/>
  <c r="M383" i="37" s="1"/>
  <c r="P383" i="37"/>
  <c r="N383" i="37" s="1"/>
  <c r="O384" i="37"/>
  <c r="M384" i="37" s="1"/>
  <c r="P384" i="37"/>
  <c r="N384" i="37" s="1"/>
  <c r="O385" i="37"/>
  <c r="M385" i="37" s="1"/>
  <c r="P385" i="37"/>
  <c r="N385" i="37" s="1"/>
  <c r="O386" i="37"/>
  <c r="M386" i="37" s="1"/>
  <c r="P386" i="37"/>
  <c r="N386" i="37" s="1"/>
  <c r="O387" i="37"/>
  <c r="M387" i="37" s="1"/>
  <c r="P387" i="37"/>
  <c r="N387" i="37" s="1"/>
  <c r="O388" i="37"/>
  <c r="M388" i="37" s="1"/>
  <c r="P388" i="37"/>
  <c r="N388" i="37" s="1"/>
  <c r="O389" i="37"/>
  <c r="M389" i="37" s="1"/>
  <c r="P389" i="37"/>
  <c r="N389" i="37" s="1"/>
  <c r="O390" i="37"/>
  <c r="M390" i="37" s="1"/>
  <c r="P390" i="37"/>
  <c r="N390" i="37" s="1"/>
  <c r="O391" i="37"/>
  <c r="M391" i="37" s="1"/>
  <c r="P391" i="37"/>
  <c r="N391" i="37" s="1"/>
  <c r="O392" i="37"/>
  <c r="M392" i="37" s="1"/>
  <c r="P392" i="37"/>
  <c r="N392" i="37" s="1"/>
  <c r="O393" i="37"/>
  <c r="M393" i="37" s="1"/>
  <c r="P393" i="37"/>
  <c r="N393" i="37" s="1"/>
  <c r="O394" i="37"/>
  <c r="M394" i="37" s="1"/>
  <c r="P394" i="37"/>
  <c r="N394" i="37" s="1"/>
  <c r="O395" i="37"/>
  <c r="M395" i="37" s="1"/>
  <c r="P395" i="37"/>
  <c r="N395" i="37" s="1"/>
  <c r="O396" i="37"/>
  <c r="M396" i="37" s="1"/>
  <c r="P396" i="37"/>
  <c r="N396" i="37" s="1"/>
  <c r="O397" i="37"/>
  <c r="M397" i="37" s="1"/>
  <c r="P397" i="37"/>
  <c r="N397" i="37" s="1"/>
  <c r="O398" i="37"/>
  <c r="M398" i="37" s="1"/>
  <c r="P398" i="37"/>
  <c r="N398" i="37" s="1"/>
  <c r="O399" i="37"/>
  <c r="M399" i="37" s="1"/>
  <c r="P399" i="37"/>
  <c r="N399" i="37" s="1"/>
  <c r="O400" i="37"/>
  <c r="M400" i="37" s="1"/>
  <c r="P400" i="37"/>
  <c r="N400" i="37" s="1"/>
  <c r="O401" i="37"/>
  <c r="M401" i="37" s="1"/>
  <c r="P401" i="37"/>
  <c r="N401" i="37" s="1"/>
  <c r="O402" i="37"/>
  <c r="M402" i="37" s="1"/>
  <c r="P402" i="37"/>
  <c r="N402" i="37" s="1"/>
  <c r="O403" i="37"/>
  <c r="M403" i="37" s="1"/>
  <c r="P403" i="37"/>
  <c r="N403" i="37" s="1"/>
  <c r="O404" i="37"/>
  <c r="M404" i="37" s="1"/>
  <c r="P404" i="37"/>
  <c r="N404" i="37" s="1"/>
  <c r="O405" i="37"/>
  <c r="M405" i="37" s="1"/>
  <c r="P405" i="37"/>
  <c r="N405" i="37" s="1"/>
  <c r="O406" i="37"/>
  <c r="M406" i="37" s="1"/>
  <c r="P406" i="37"/>
  <c r="N406" i="37" s="1"/>
  <c r="O407" i="37"/>
  <c r="M407" i="37" s="1"/>
  <c r="P407" i="37"/>
  <c r="N407" i="37" s="1"/>
  <c r="O408" i="37"/>
  <c r="M408" i="37" s="1"/>
  <c r="P408" i="37"/>
  <c r="N408" i="37" s="1"/>
  <c r="O409" i="37"/>
  <c r="M409" i="37" s="1"/>
  <c r="P409" i="37"/>
  <c r="N409" i="37" s="1"/>
  <c r="O410" i="37"/>
  <c r="M410" i="37" s="1"/>
  <c r="P410" i="37"/>
  <c r="N410" i="37" s="1"/>
  <c r="O411" i="37"/>
  <c r="M411" i="37" s="1"/>
  <c r="P411" i="37"/>
  <c r="N411" i="37" s="1"/>
  <c r="O412" i="37"/>
  <c r="M412" i="37" s="1"/>
  <c r="P412" i="37"/>
  <c r="N412" i="37" s="1"/>
  <c r="O413" i="37"/>
  <c r="M413" i="37" s="1"/>
  <c r="P413" i="37"/>
  <c r="N413" i="37" s="1"/>
  <c r="O414" i="37"/>
  <c r="M414" i="37" s="1"/>
  <c r="P414" i="37"/>
  <c r="N414" i="37" s="1"/>
  <c r="O415" i="37"/>
  <c r="M415" i="37" s="1"/>
  <c r="P415" i="37"/>
  <c r="N415" i="37" s="1"/>
  <c r="O416" i="37"/>
  <c r="M416" i="37" s="1"/>
  <c r="P416" i="37"/>
  <c r="N416" i="37" s="1"/>
  <c r="O417" i="37"/>
  <c r="M417" i="37" s="1"/>
  <c r="P417" i="37"/>
  <c r="N417" i="37" s="1"/>
  <c r="O418" i="37"/>
  <c r="M418" i="37" s="1"/>
  <c r="P418" i="37"/>
  <c r="N418" i="37" s="1"/>
  <c r="O419" i="37"/>
  <c r="M419" i="37" s="1"/>
  <c r="P419" i="37"/>
  <c r="N419" i="37" s="1"/>
  <c r="O420" i="37"/>
  <c r="M420" i="37" s="1"/>
  <c r="P420" i="37"/>
  <c r="N420" i="37" s="1"/>
  <c r="O421" i="37"/>
  <c r="M421" i="37" s="1"/>
  <c r="P421" i="37"/>
  <c r="N421" i="37" s="1"/>
  <c r="O422" i="37"/>
  <c r="M422" i="37" s="1"/>
  <c r="P422" i="37"/>
  <c r="N422" i="37" s="1"/>
  <c r="O423" i="37"/>
  <c r="M423" i="37" s="1"/>
  <c r="P423" i="37"/>
  <c r="N423" i="37" s="1"/>
  <c r="O424" i="37"/>
  <c r="M424" i="37" s="1"/>
  <c r="P424" i="37"/>
  <c r="N424" i="37" s="1"/>
  <c r="O425" i="37"/>
  <c r="M425" i="37" s="1"/>
  <c r="P425" i="37"/>
  <c r="N425" i="37" s="1"/>
  <c r="O426" i="37"/>
  <c r="M426" i="37" s="1"/>
  <c r="P426" i="37"/>
  <c r="N426" i="37" s="1"/>
  <c r="O427" i="37"/>
  <c r="M427" i="37" s="1"/>
  <c r="P427" i="37"/>
  <c r="N427" i="37" s="1"/>
  <c r="O428" i="37"/>
  <c r="M428" i="37" s="1"/>
  <c r="P428" i="37"/>
  <c r="N428" i="37" s="1"/>
  <c r="O429" i="37"/>
  <c r="M429" i="37" s="1"/>
  <c r="P429" i="37"/>
  <c r="N429" i="37" s="1"/>
  <c r="O430" i="37"/>
  <c r="M430" i="37" s="1"/>
  <c r="P430" i="37"/>
  <c r="N430" i="37" s="1"/>
  <c r="O431" i="37"/>
  <c r="M431" i="37" s="1"/>
  <c r="P431" i="37"/>
  <c r="N431" i="37" s="1"/>
  <c r="O432" i="37"/>
  <c r="M432" i="37" s="1"/>
  <c r="P432" i="37"/>
  <c r="N432" i="37" s="1"/>
  <c r="O433" i="37"/>
  <c r="M433" i="37" s="1"/>
  <c r="P433" i="37"/>
  <c r="N433" i="37" s="1"/>
  <c r="O434" i="37"/>
  <c r="M434" i="37" s="1"/>
  <c r="P434" i="37"/>
  <c r="N434" i="37" s="1"/>
  <c r="O435" i="37"/>
  <c r="M435" i="37" s="1"/>
  <c r="P435" i="37"/>
  <c r="N435" i="37" s="1"/>
  <c r="O436" i="37"/>
  <c r="M436" i="37" s="1"/>
  <c r="P436" i="37"/>
  <c r="N436" i="37" s="1"/>
  <c r="O437" i="37"/>
  <c r="M437" i="37" s="1"/>
  <c r="P437" i="37"/>
  <c r="N437" i="37" s="1"/>
  <c r="O438" i="37"/>
  <c r="M438" i="37" s="1"/>
  <c r="P438" i="37"/>
  <c r="N438" i="37" s="1"/>
  <c r="O439" i="37"/>
  <c r="M439" i="37" s="1"/>
  <c r="P439" i="37"/>
  <c r="N439" i="37" s="1"/>
  <c r="O440" i="37"/>
  <c r="M440" i="37" s="1"/>
  <c r="P440" i="37"/>
  <c r="N440" i="37" s="1"/>
  <c r="O441" i="37"/>
  <c r="M441" i="37" s="1"/>
  <c r="P441" i="37"/>
  <c r="N441" i="37" s="1"/>
  <c r="O442" i="37"/>
  <c r="M442" i="37" s="1"/>
  <c r="P442" i="37"/>
  <c r="N442" i="37" s="1"/>
  <c r="O443" i="37"/>
  <c r="M443" i="37" s="1"/>
  <c r="P443" i="37"/>
  <c r="N443" i="37" s="1"/>
  <c r="O444" i="37"/>
  <c r="M444" i="37" s="1"/>
  <c r="P444" i="37"/>
  <c r="N444" i="37" s="1"/>
  <c r="O445" i="37"/>
  <c r="M445" i="37" s="1"/>
  <c r="P445" i="37"/>
  <c r="N445" i="37" s="1"/>
  <c r="O446" i="37"/>
  <c r="M446" i="37" s="1"/>
  <c r="P446" i="37"/>
  <c r="N446" i="37" s="1"/>
  <c r="O447" i="37"/>
  <c r="M447" i="37" s="1"/>
  <c r="P447" i="37"/>
  <c r="N447" i="37" s="1"/>
  <c r="O448" i="37"/>
  <c r="M448" i="37" s="1"/>
  <c r="P448" i="37"/>
  <c r="N448" i="37" s="1"/>
  <c r="O449" i="37"/>
  <c r="M449" i="37" s="1"/>
  <c r="P449" i="37"/>
  <c r="N449" i="37" s="1"/>
  <c r="O450" i="37"/>
  <c r="M450" i="37" s="1"/>
  <c r="P450" i="37"/>
  <c r="N450" i="37" s="1"/>
  <c r="O451" i="37"/>
  <c r="M451" i="37" s="1"/>
  <c r="P451" i="37"/>
  <c r="N451" i="37" s="1"/>
  <c r="O452" i="37"/>
  <c r="M452" i="37" s="1"/>
  <c r="P452" i="37"/>
  <c r="N452" i="37" s="1"/>
  <c r="O453" i="37"/>
  <c r="M453" i="37" s="1"/>
  <c r="P453" i="37"/>
  <c r="N453" i="37" s="1"/>
  <c r="O454" i="37"/>
  <c r="M454" i="37" s="1"/>
  <c r="P454" i="37"/>
  <c r="N454" i="37" s="1"/>
  <c r="O455" i="37"/>
  <c r="M455" i="37" s="1"/>
  <c r="P455" i="37"/>
  <c r="N455" i="37" s="1"/>
  <c r="O456" i="37"/>
  <c r="M456" i="37" s="1"/>
  <c r="P456" i="37"/>
  <c r="N456" i="37" s="1"/>
  <c r="O457" i="37"/>
  <c r="M457" i="37" s="1"/>
  <c r="P457" i="37"/>
  <c r="N457" i="37" s="1"/>
  <c r="O458" i="37"/>
  <c r="M458" i="37" s="1"/>
  <c r="P458" i="37"/>
  <c r="N458" i="37" s="1"/>
  <c r="O459" i="37"/>
  <c r="M459" i="37" s="1"/>
  <c r="P459" i="37"/>
  <c r="N459" i="37" s="1"/>
  <c r="O460" i="37"/>
  <c r="M460" i="37" s="1"/>
  <c r="P460" i="37"/>
  <c r="N460" i="37" s="1"/>
  <c r="O461" i="37"/>
  <c r="M461" i="37" s="1"/>
  <c r="P461" i="37"/>
  <c r="N461" i="37" s="1"/>
  <c r="O462" i="37"/>
  <c r="M462" i="37" s="1"/>
  <c r="P462" i="37"/>
  <c r="N462" i="37" s="1"/>
  <c r="O463" i="37"/>
  <c r="M463" i="37" s="1"/>
  <c r="P463" i="37"/>
  <c r="N463" i="37" s="1"/>
  <c r="O464" i="37"/>
  <c r="M464" i="37" s="1"/>
  <c r="P464" i="37"/>
  <c r="N464" i="37" s="1"/>
  <c r="O465" i="37"/>
  <c r="M465" i="37" s="1"/>
  <c r="P465" i="37"/>
  <c r="N465" i="37" s="1"/>
  <c r="O466" i="37"/>
  <c r="M466" i="37" s="1"/>
  <c r="P466" i="37"/>
  <c r="N466" i="37" s="1"/>
  <c r="O467" i="37"/>
  <c r="M467" i="37" s="1"/>
  <c r="P467" i="37"/>
  <c r="N467" i="37" s="1"/>
  <c r="O468" i="37"/>
  <c r="M468" i="37" s="1"/>
  <c r="P468" i="37"/>
  <c r="N468" i="37" s="1"/>
  <c r="O469" i="37"/>
  <c r="M469" i="37" s="1"/>
  <c r="P469" i="37"/>
  <c r="N469" i="37" s="1"/>
  <c r="O470" i="37"/>
  <c r="M470" i="37" s="1"/>
  <c r="P470" i="37"/>
  <c r="N470" i="37" s="1"/>
  <c r="O471" i="37"/>
  <c r="M471" i="37" s="1"/>
  <c r="P471" i="37"/>
  <c r="N471" i="37" s="1"/>
  <c r="O472" i="37"/>
  <c r="M472" i="37" s="1"/>
  <c r="P472" i="37"/>
  <c r="N472" i="37" s="1"/>
  <c r="O473" i="37"/>
  <c r="M473" i="37" s="1"/>
  <c r="P473" i="37"/>
  <c r="N473" i="37" s="1"/>
  <c r="O474" i="37"/>
  <c r="M474" i="37" s="1"/>
  <c r="P474" i="37"/>
  <c r="N474" i="37" s="1"/>
  <c r="O475" i="37"/>
  <c r="M475" i="37" s="1"/>
  <c r="P475" i="37"/>
  <c r="N475" i="37" s="1"/>
  <c r="O476" i="37"/>
  <c r="M476" i="37" s="1"/>
  <c r="P476" i="37"/>
  <c r="N476" i="37" s="1"/>
  <c r="O477" i="37"/>
  <c r="M477" i="37" s="1"/>
  <c r="P477" i="37"/>
  <c r="N477" i="37" s="1"/>
  <c r="O478" i="37"/>
  <c r="M478" i="37" s="1"/>
  <c r="P478" i="37"/>
  <c r="N478" i="37" s="1"/>
  <c r="O479" i="37"/>
  <c r="M479" i="37" s="1"/>
  <c r="P479" i="37"/>
  <c r="N479" i="37" s="1"/>
  <c r="O480" i="37"/>
  <c r="M480" i="37" s="1"/>
  <c r="P480" i="37"/>
  <c r="N480" i="37" s="1"/>
  <c r="O481" i="37"/>
  <c r="M481" i="37" s="1"/>
  <c r="P481" i="37"/>
  <c r="N481" i="37" s="1"/>
  <c r="O482" i="37"/>
  <c r="M482" i="37" s="1"/>
  <c r="P482" i="37"/>
  <c r="N482" i="37" s="1"/>
  <c r="O483" i="37"/>
  <c r="M483" i="37" s="1"/>
  <c r="P483" i="37"/>
  <c r="N483" i="37" s="1"/>
  <c r="O484" i="37"/>
  <c r="M484" i="37" s="1"/>
  <c r="P484" i="37"/>
  <c r="N484" i="37" s="1"/>
  <c r="O485" i="37"/>
  <c r="M485" i="37" s="1"/>
  <c r="P485" i="37"/>
  <c r="N485" i="37" s="1"/>
  <c r="O486" i="37"/>
  <c r="M486" i="37" s="1"/>
  <c r="P486" i="37"/>
  <c r="N486" i="37" s="1"/>
  <c r="O487" i="37"/>
  <c r="M487" i="37" s="1"/>
  <c r="P487" i="37"/>
  <c r="N487" i="37" s="1"/>
  <c r="O488" i="37"/>
  <c r="M488" i="37" s="1"/>
  <c r="P488" i="37"/>
  <c r="N488" i="37" s="1"/>
  <c r="O489" i="37"/>
  <c r="M489" i="37" s="1"/>
  <c r="P489" i="37"/>
  <c r="N489" i="37" s="1"/>
  <c r="O490" i="37"/>
  <c r="M490" i="37" s="1"/>
  <c r="P490" i="37"/>
  <c r="N490" i="37" s="1"/>
  <c r="O491" i="37"/>
  <c r="M491" i="37" s="1"/>
  <c r="P491" i="37"/>
  <c r="N491" i="37" s="1"/>
  <c r="O492" i="37"/>
  <c r="M492" i="37" s="1"/>
  <c r="P492" i="37"/>
  <c r="N492" i="37" s="1"/>
  <c r="O493" i="37"/>
  <c r="M493" i="37" s="1"/>
  <c r="P493" i="37"/>
  <c r="N493" i="37" s="1"/>
  <c r="O494" i="37"/>
  <c r="M494" i="37" s="1"/>
  <c r="P494" i="37"/>
  <c r="N494" i="37" s="1"/>
  <c r="O495" i="37"/>
  <c r="M495" i="37" s="1"/>
  <c r="P495" i="37"/>
  <c r="N495" i="37" s="1"/>
  <c r="O496" i="37"/>
  <c r="M496" i="37" s="1"/>
  <c r="P496" i="37"/>
  <c r="N496" i="37" s="1"/>
  <c r="O497" i="37"/>
  <c r="M497" i="37" s="1"/>
  <c r="P497" i="37"/>
  <c r="N497" i="37" s="1"/>
  <c r="O498" i="37"/>
  <c r="M498" i="37" s="1"/>
  <c r="P498" i="37"/>
  <c r="N498" i="37" s="1"/>
  <c r="O499" i="37"/>
  <c r="M499" i="37" s="1"/>
  <c r="P499" i="37"/>
  <c r="N499" i="37" s="1"/>
  <c r="O500" i="37"/>
  <c r="M500" i="37" s="1"/>
  <c r="P500" i="37"/>
  <c r="N500" i="37" s="1"/>
  <c r="O501" i="37"/>
  <c r="M501" i="37" s="1"/>
  <c r="P501" i="37"/>
  <c r="N501" i="37" s="1"/>
  <c r="O502" i="37"/>
  <c r="M502" i="37" s="1"/>
  <c r="P502" i="37"/>
  <c r="N502" i="37" s="1"/>
  <c r="O503" i="37"/>
  <c r="M503" i="37" s="1"/>
  <c r="P503" i="37"/>
  <c r="N503" i="37" s="1"/>
  <c r="O504" i="37"/>
  <c r="M504" i="37" s="1"/>
  <c r="P504" i="37"/>
  <c r="N504" i="37" s="1"/>
  <c r="O505" i="37"/>
  <c r="M505" i="37" s="1"/>
  <c r="P505" i="37"/>
  <c r="N505" i="37" s="1"/>
  <c r="O506" i="37"/>
  <c r="M506" i="37" s="1"/>
  <c r="P506" i="37"/>
  <c r="N506" i="37" s="1"/>
  <c r="O507" i="37"/>
  <c r="M507" i="37" s="1"/>
  <c r="P507" i="37"/>
  <c r="N507" i="37" s="1"/>
  <c r="O508" i="37"/>
  <c r="M508" i="37" s="1"/>
  <c r="P508" i="37"/>
  <c r="N508" i="37" s="1"/>
  <c r="O509" i="37"/>
  <c r="M509" i="37" s="1"/>
  <c r="P509" i="37"/>
  <c r="N509" i="37" s="1"/>
  <c r="O510" i="37"/>
  <c r="M510" i="37" s="1"/>
  <c r="P510" i="37"/>
  <c r="N510" i="37" s="1"/>
  <c r="O511" i="37"/>
  <c r="M511" i="37" s="1"/>
  <c r="P511" i="37"/>
  <c r="N511" i="37" s="1"/>
  <c r="O512" i="37"/>
  <c r="M512" i="37" s="1"/>
  <c r="P512" i="37"/>
  <c r="N512" i="37" s="1"/>
  <c r="O513" i="37"/>
  <c r="M513" i="37" s="1"/>
  <c r="P513" i="37"/>
  <c r="N513" i="37" s="1"/>
  <c r="O514" i="37"/>
  <c r="M514" i="37" s="1"/>
  <c r="P514" i="37"/>
  <c r="N514" i="37" s="1"/>
  <c r="O515" i="37"/>
  <c r="M515" i="37" s="1"/>
  <c r="P515" i="37"/>
  <c r="N515" i="37" s="1"/>
  <c r="O516" i="37"/>
  <c r="M516" i="37" s="1"/>
  <c r="P516" i="37"/>
  <c r="N516" i="37" s="1"/>
  <c r="O517" i="37"/>
  <c r="M517" i="37" s="1"/>
  <c r="P517" i="37"/>
  <c r="N517" i="37" s="1"/>
  <c r="O518" i="37"/>
  <c r="M518" i="37" s="1"/>
  <c r="P518" i="37"/>
  <c r="N518" i="37" s="1"/>
  <c r="O519" i="37"/>
  <c r="M519" i="37" s="1"/>
  <c r="P519" i="37"/>
  <c r="N519" i="37" s="1"/>
  <c r="O520" i="37"/>
  <c r="M520" i="37" s="1"/>
  <c r="P520" i="37"/>
  <c r="N520" i="37" s="1"/>
  <c r="O521" i="37"/>
  <c r="M521" i="37" s="1"/>
  <c r="P521" i="37"/>
  <c r="N521" i="37" s="1"/>
  <c r="O522" i="37"/>
  <c r="M522" i="37" s="1"/>
  <c r="P522" i="37"/>
  <c r="N522" i="37" s="1"/>
  <c r="O523" i="37"/>
  <c r="M523" i="37" s="1"/>
  <c r="P523" i="37"/>
  <c r="N523" i="37" s="1"/>
  <c r="O524" i="37"/>
  <c r="M524" i="37" s="1"/>
  <c r="P524" i="37"/>
  <c r="N524" i="37" s="1"/>
  <c r="O525" i="37"/>
  <c r="M525" i="37" s="1"/>
  <c r="P525" i="37"/>
  <c r="N525" i="37" s="1"/>
  <c r="O526" i="37"/>
  <c r="M526" i="37" s="1"/>
  <c r="P526" i="37"/>
  <c r="N526" i="37" s="1"/>
  <c r="O527" i="37"/>
  <c r="M527" i="37" s="1"/>
  <c r="P527" i="37"/>
  <c r="N527" i="37" s="1"/>
  <c r="O528" i="37"/>
  <c r="M528" i="37" s="1"/>
  <c r="P528" i="37"/>
  <c r="N528" i="37" s="1"/>
  <c r="O529" i="37"/>
  <c r="M529" i="37" s="1"/>
  <c r="P529" i="37"/>
  <c r="N529" i="37" s="1"/>
  <c r="O530" i="37"/>
  <c r="M530" i="37" s="1"/>
  <c r="P530" i="37"/>
  <c r="N530" i="37" s="1"/>
  <c r="O531" i="37"/>
  <c r="M531" i="37" s="1"/>
  <c r="P531" i="37"/>
  <c r="N531" i="37" s="1"/>
  <c r="O532" i="37"/>
  <c r="M532" i="37" s="1"/>
  <c r="P532" i="37"/>
  <c r="N532" i="37" s="1"/>
  <c r="O533" i="37"/>
  <c r="M533" i="37" s="1"/>
  <c r="P533" i="37"/>
  <c r="N533" i="37" s="1"/>
  <c r="O534" i="37"/>
  <c r="M534" i="37" s="1"/>
  <c r="P534" i="37"/>
  <c r="N534" i="37" s="1"/>
  <c r="O535" i="37"/>
  <c r="M535" i="37" s="1"/>
  <c r="P535" i="37"/>
  <c r="N535" i="37" s="1"/>
  <c r="O536" i="37"/>
  <c r="M536" i="37" s="1"/>
  <c r="P536" i="37"/>
  <c r="N536" i="37" s="1"/>
  <c r="O537" i="37"/>
  <c r="M537" i="37" s="1"/>
  <c r="P537" i="37"/>
  <c r="N537" i="37" s="1"/>
  <c r="O538" i="37"/>
  <c r="M538" i="37" s="1"/>
  <c r="P538" i="37"/>
  <c r="N538" i="37" s="1"/>
  <c r="O539" i="37"/>
  <c r="M539" i="37" s="1"/>
  <c r="P539" i="37"/>
  <c r="N539" i="37" s="1"/>
  <c r="O540" i="37"/>
  <c r="M540" i="37" s="1"/>
  <c r="P540" i="37"/>
  <c r="N540" i="37" s="1"/>
  <c r="O541" i="37"/>
  <c r="M541" i="37" s="1"/>
  <c r="P541" i="37"/>
  <c r="N541" i="37" s="1"/>
  <c r="O542" i="37"/>
  <c r="M542" i="37" s="1"/>
  <c r="P542" i="37"/>
  <c r="N542" i="37" s="1"/>
  <c r="O543" i="37"/>
  <c r="M543" i="37" s="1"/>
  <c r="P543" i="37"/>
  <c r="N543" i="37" s="1"/>
  <c r="O544" i="37"/>
  <c r="M544" i="37" s="1"/>
  <c r="P544" i="37"/>
  <c r="N544" i="37" s="1"/>
  <c r="O545" i="37"/>
  <c r="M545" i="37" s="1"/>
  <c r="P545" i="37"/>
  <c r="N545" i="37" s="1"/>
  <c r="O546" i="37"/>
  <c r="M546" i="37" s="1"/>
  <c r="P546" i="37"/>
  <c r="N546" i="37" s="1"/>
  <c r="O547" i="37"/>
  <c r="M547" i="37" s="1"/>
  <c r="P547" i="37"/>
  <c r="N547" i="37" s="1"/>
  <c r="O548" i="37"/>
  <c r="M548" i="37" s="1"/>
  <c r="P548" i="37"/>
  <c r="N548" i="37" s="1"/>
  <c r="O549" i="37"/>
  <c r="M549" i="37" s="1"/>
  <c r="P549" i="37"/>
  <c r="N549" i="37" s="1"/>
  <c r="O550" i="37"/>
  <c r="M550" i="37" s="1"/>
  <c r="P550" i="37"/>
  <c r="N550" i="37" s="1"/>
  <c r="O551" i="37"/>
  <c r="M551" i="37" s="1"/>
  <c r="P551" i="37"/>
  <c r="N551" i="37" s="1"/>
  <c r="O552" i="37"/>
  <c r="M552" i="37" s="1"/>
  <c r="P552" i="37"/>
  <c r="N552" i="37" s="1"/>
  <c r="O553" i="37"/>
  <c r="M553" i="37" s="1"/>
  <c r="P553" i="37"/>
  <c r="N553" i="37" s="1"/>
  <c r="O554" i="37"/>
  <c r="M554" i="37" s="1"/>
  <c r="P554" i="37"/>
  <c r="N554" i="37" s="1"/>
  <c r="O555" i="37"/>
  <c r="M555" i="37" s="1"/>
  <c r="P555" i="37"/>
  <c r="N555" i="37" s="1"/>
  <c r="O556" i="37"/>
  <c r="M556" i="37" s="1"/>
  <c r="P556" i="37"/>
  <c r="N556" i="37" s="1"/>
  <c r="O557" i="37"/>
  <c r="M557" i="37" s="1"/>
  <c r="P557" i="37"/>
  <c r="N557" i="37" s="1"/>
  <c r="O558" i="37"/>
  <c r="M558" i="37" s="1"/>
  <c r="P558" i="37"/>
  <c r="N558" i="37" s="1"/>
  <c r="O559" i="37"/>
  <c r="M559" i="37" s="1"/>
  <c r="P559" i="37"/>
  <c r="N559" i="37" s="1"/>
  <c r="O560" i="37"/>
  <c r="M560" i="37" s="1"/>
  <c r="P560" i="37"/>
  <c r="N560" i="37" s="1"/>
  <c r="O561" i="37"/>
  <c r="M561" i="37" s="1"/>
  <c r="P561" i="37"/>
  <c r="N561" i="37" s="1"/>
  <c r="O562" i="37"/>
  <c r="M562" i="37" s="1"/>
  <c r="P562" i="37"/>
  <c r="N562" i="37" s="1"/>
  <c r="O563" i="37"/>
  <c r="M563" i="37" s="1"/>
  <c r="P563" i="37"/>
  <c r="N563" i="37" s="1"/>
  <c r="O564" i="37"/>
  <c r="M564" i="37" s="1"/>
  <c r="P564" i="37"/>
  <c r="N564" i="37" s="1"/>
  <c r="O565" i="37"/>
  <c r="M565" i="37" s="1"/>
  <c r="P565" i="37"/>
  <c r="N565" i="37" s="1"/>
  <c r="M567" i="37" l="1"/>
  <c r="N566" i="37"/>
  <c r="M566" i="37"/>
  <c r="P567" i="37"/>
  <c r="O567" i="37"/>
  <c r="N567" i="37"/>
  <c r="P566" i="37"/>
  <c r="O566" i="37"/>
  <c r="D573" i="32" l="1"/>
  <c r="E573" i="32"/>
  <c r="F573" i="32"/>
  <c r="G573" i="32"/>
  <c r="H573" i="32"/>
  <c r="C573" i="32"/>
  <c r="M10" i="32"/>
  <c r="N10" i="32"/>
  <c r="M11" i="32"/>
  <c r="N11" i="32"/>
  <c r="M12" i="32"/>
  <c r="N12" i="32"/>
  <c r="M13" i="32"/>
  <c r="N13" i="32"/>
  <c r="M14" i="32"/>
  <c r="N14" i="32"/>
  <c r="M15" i="32"/>
  <c r="N15" i="32"/>
  <c r="M16" i="32"/>
  <c r="N16" i="32"/>
  <c r="M17" i="32"/>
  <c r="N17" i="32"/>
  <c r="M18" i="32"/>
  <c r="N18" i="32"/>
  <c r="M19" i="32"/>
  <c r="N19" i="32"/>
  <c r="M20" i="32"/>
  <c r="N20" i="32"/>
  <c r="M21" i="32"/>
  <c r="N21" i="32"/>
  <c r="M22" i="32"/>
  <c r="N22" i="32"/>
  <c r="M23" i="32"/>
  <c r="N23" i="32"/>
  <c r="M24" i="32"/>
  <c r="N24" i="32"/>
  <c r="M25" i="32"/>
  <c r="N25" i="32"/>
  <c r="M26" i="32"/>
  <c r="N26" i="32"/>
  <c r="M27" i="32"/>
  <c r="N27" i="32"/>
  <c r="M28" i="32"/>
  <c r="N28" i="32"/>
  <c r="M29" i="32"/>
  <c r="N29" i="32"/>
  <c r="M30" i="32"/>
  <c r="N30" i="32"/>
  <c r="M31" i="32"/>
  <c r="N31" i="32"/>
  <c r="M32" i="32"/>
  <c r="N32" i="32"/>
  <c r="M34" i="32"/>
  <c r="N34" i="32"/>
  <c r="M36" i="32"/>
  <c r="N36" i="32"/>
  <c r="M38" i="32"/>
  <c r="N38" i="32"/>
  <c r="M40" i="32"/>
  <c r="N40" i="32"/>
  <c r="M43" i="32"/>
  <c r="N43" i="32"/>
  <c r="M44" i="32"/>
  <c r="N44" i="32"/>
  <c r="M45" i="32"/>
  <c r="N45" i="32"/>
  <c r="M46" i="32"/>
  <c r="N46" i="32"/>
  <c r="M47" i="32"/>
  <c r="N47" i="32"/>
  <c r="M48" i="32"/>
  <c r="N48" i="32"/>
  <c r="M52" i="32"/>
  <c r="E29" i="19" s="1"/>
  <c r="N52" i="32"/>
  <c r="M55" i="32"/>
  <c r="N55" i="32"/>
  <c r="M56" i="32"/>
  <c r="N56" i="32"/>
  <c r="M57" i="32"/>
  <c r="N57" i="32"/>
  <c r="M59" i="32"/>
  <c r="N59" i="32"/>
  <c r="M60" i="32"/>
  <c r="N60" i="32"/>
  <c r="M62" i="32"/>
  <c r="N62" i="32"/>
  <c r="M63" i="32"/>
  <c r="N63" i="32"/>
  <c r="M64" i="32"/>
  <c r="N64" i="32"/>
  <c r="M65" i="32"/>
  <c r="N65" i="32"/>
  <c r="M67" i="32"/>
  <c r="N67" i="32"/>
  <c r="M70" i="32"/>
  <c r="N70" i="32"/>
  <c r="M71" i="32"/>
  <c r="N71" i="32"/>
  <c r="M73" i="32"/>
  <c r="N73" i="32"/>
  <c r="M76" i="32"/>
  <c r="N76" i="32"/>
  <c r="M80" i="32"/>
  <c r="N80" i="32"/>
  <c r="M83" i="32"/>
  <c r="N83" i="32"/>
  <c r="M88" i="32"/>
  <c r="N88" i="32"/>
  <c r="M89" i="32"/>
  <c r="N89" i="32"/>
  <c r="M91" i="32"/>
  <c r="N91" i="32"/>
  <c r="M92" i="32"/>
  <c r="N92" i="32"/>
  <c r="M93" i="32"/>
  <c r="N93" i="32"/>
  <c r="M94" i="32"/>
  <c r="N94" i="32"/>
  <c r="M96" i="32"/>
  <c r="N96" i="32"/>
  <c r="M97" i="32"/>
  <c r="N97" i="32"/>
  <c r="M98" i="32"/>
  <c r="N98" i="32"/>
  <c r="M99" i="32"/>
  <c r="N99" i="32"/>
  <c r="M100" i="32"/>
  <c r="N100" i="32"/>
  <c r="M104" i="32"/>
  <c r="E21" i="19" s="1"/>
  <c r="N104" i="32"/>
  <c r="M109" i="32"/>
  <c r="N109" i="32"/>
  <c r="M112" i="32"/>
  <c r="N112" i="32"/>
  <c r="M114" i="32"/>
  <c r="N114" i="32"/>
  <c r="M117" i="32"/>
  <c r="N117" i="32"/>
  <c r="M120" i="32"/>
  <c r="N120" i="32"/>
  <c r="M123" i="32"/>
  <c r="N123" i="32"/>
  <c r="M126" i="32"/>
  <c r="N126" i="32"/>
  <c r="M129" i="32"/>
  <c r="N129" i="32"/>
  <c r="M132" i="32"/>
  <c r="N132" i="32"/>
  <c r="M136" i="32"/>
  <c r="N136" i="32"/>
  <c r="M141" i="32"/>
  <c r="N141" i="32"/>
  <c r="M143" i="32"/>
  <c r="N143" i="32"/>
  <c r="M145" i="32"/>
  <c r="N145" i="32"/>
  <c r="M149" i="32"/>
  <c r="E30" i="19" s="1"/>
  <c r="N149" i="32"/>
  <c r="M150" i="32"/>
  <c r="N150" i="32"/>
  <c r="M154" i="32"/>
  <c r="N154" i="32"/>
  <c r="M155" i="32"/>
  <c r="N155" i="32"/>
  <c r="M156" i="32"/>
  <c r="N156" i="32"/>
  <c r="M157" i="32"/>
  <c r="N157" i="32"/>
  <c r="M158" i="32"/>
  <c r="N158" i="32"/>
  <c r="M159" i="32"/>
  <c r="N159" i="32"/>
  <c r="M160" i="32"/>
  <c r="N160" i="32"/>
  <c r="M161" i="32"/>
  <c r="N161" i="32"/>
  <c r="M162" i="32"/>
  <c r="N162" i="32"/>
  <c r="M163" i="32"/>
  <c r="N163" i="32"/>
  <c r="M164" i="32"/>
  <c r="N164" i="32"/>
  <c r="M165" i="32"/>
  <c r="N165" i="32"/>
  <c r="M167" i="32"/>
  <c r="N167" i="32"/>
  <c r="M168" i="32"/>
  <c r="N168" i="32"/>
  <c r="M169" i="32"/>
  <c r="N169" i="32"/>
  <c r="M172" i="32"/>
  <c r="N172" i="32"/>
  <c r="M173" i="32"/>
  <c r="N173" i="32"/>
  <c r="M174" i="32"/>
  <c r="N174" i="32"/>
  <c r="M175" i="32"/>
  <c r="N175" i="32"/>
  <c r="M176" i="32"/>
  <c r="N176" i="32"/>
  <c r="M177" i="32"/>
  <c r="N177" i="32"/>
  <c r="M178" i="32"/>
  <c r="N178" i="32"/>
  <c r="M179" i="32"/>
  <c r="N179" i="32"/>
  <c r="M180" i="32"/>
  <c r="N180" i="32"/>
  <c r="M181" i="32"/>
  <c r="N181" i="32"/>
  <c r="M182" i="32"/>
  <c r="N182" i="32"/>
  <c r="M185" i="32"/>
  <c r="N185" i="32"/>
  <c r="M186" i="32"/>
  <c r="N186" i="32"/>
  <c r="M192" i="32"/>
  <c r="N192" i="32"/>
  <c r="M193" i="32"/>
  <c r="N193" i="32"/>
  <c r="M195" i="32"/>
  <c r="N195" i="32"/>
  <c r="M198" i="32"/>
  <c r="N198" i="32"/>
  <c r="M202" i="32"/>
  <c r="N202" i="32"/>
  <c r="M203" i="32"/>
  <c r="N203" i="32"/>
  <c r="M207" i="32"/>
  <c r="N207" i="32"/>
  <c r="M208" i="32"/>
  <c r="N208" i="32"/>
  <c r="M210" i="32"/>
  <c r="N210" i="32"/>
  <c r="M211" i="32"/>
  <c r="N211" i="32"/>
  <c r="M212" i="32"/>
  <c r="N212" i="32"/>
  <c r="M213" i="32"/>
  <c r="N213" i="32"/>
  <c r="M215" i="32"/>
  <c r="N215" i="32"/>
  <c r="M216" i="32"/>
  <c r="N216" i="32"/>
  <c r="M217" i="32"/>
  <c r="N217" i="32"/>
  <c r="M218" i="32"/>
  <c r="N218" i="32"/>
  <c r="M219" i="32"/>
  <c r="N219" i="32"/>
  <c r="M220" i="32"/>
  <c r="N220" i="32"/>
  <c r="M221" i="32"/>
  <c r="N221" i="32"/>
  <c r="M222" i="32"/>
  <c r="N222" i="32"/>
  <c r="M223" i="32"/>
  <c r="N223" i="32"/>
  <c r="M227" i="32"/>
  <c r="N227" i="32"/>
  <c r="M232" i="32"/>
  <c r="N232" i="32"/>
  <c r="M236" i="32"/>
  <c r="N236" i="32"/>
  <c r="M237" i="32"/>
  <c r="N237" i="32"/>
  <c r="M239" i="32"/>
  <c r="N239" i="32"/>
  <c r="M241" i="32"/>
  <c r="N241" i="32"/>
  <c r="M243" i="32"/>
  <c r="N243" i="32"/>
  <c r="M245" i="32"/>
  <c r="N245" i="32"/>
  <c r="M247" i="32"/>
  <c r="N247" i="32"/>
  <c r="M249" i="32"/>
  <c r="N249" i="32"/>
  <c r="M252" i="32"/>
  <c r="N252" i="32"/>
  <c r="M256" i="32"/>
  <c r="N256" i="32"/>
  <c r="M258" i="32"/>
  <c r="N258" i="32"/>
  <c r="M259" i="32"/>
  <c r="N259" i="32"/>
  <c r="M260" i="32"/>
  <c r="N260" i="32"/>
  <c r="M264" i="32"/>
  <c r="N264" i="32"/>
  <c r="M266" i="32"/>
  <c r="N266" i="32"/>
  <c r="M267" i="32"/>
  <c r="N267" i="32"/>
  <c r="M268" i="32"/>
  <c r="N268" i="32"/>
  <c r="M269" i="32"/>
  <c r="N269" i="32"/>
  <c r="M271" i="32"/>
  <c r="N271" i="32"/>
  <c r="M272" i="32"/>
  <c r="N272" i="32"/>
  <c r="M277" i="32"/>
  <c r="N277" i="32"/>
  <c r="M280" i="32"/>
  <c r="N280" i="32"/>
  <c r="M282" i="32"/>
  <c r="N282" i="32"/>
  <c r="M284" i="32"/>
  <c r="N284" i="32"/>
  <c r="M286" i="32"/>
  <c r="N286" i="32"/>
  <c r="M287" i="32"/>
  <c r="N287" i="32"/>
  <c r="M288" i="32"/>
  <c r="N288" i="32"/>
  <c r="M290" i="32"/>
  <c r="N290" i="32"/>
  <c r="M291" i="32"/>
  <c r="N291" i="32"/>
  <c r="M292" i="32"/>
  <c r="N292" i="32"/>
  <c r="M293" i="32"/>
  <c r="N293" i="32"/>
  <c r="M294" i="32"/>
  <c r="N294" i="32"/>
  <c r="M295" i="32"/>
  <c r="N295" i="32"/>
  <c r="M296" i="32"/>
  <c r="N296" i="32"/>
  <c r="M297" i="32"/>
  <c r="N297" i="32"/>
  <c r="M298" i="32"/>
  <c r="N298" i="32"/>
  <c r="M299" i="32"/>
  <c r="N299" i="32"/>
  <c r="M300" i="32"/>
  <c r="N300" i="32"/>
  <c r="M301" i="32"/>
  <c r="N301" i="32"/>
  <c r="M302" i="32"/>
  <c r="N302" i="32"/>
  <c r="M303" i="32"/>
  <c r="N303" i="32"/>
  <c r="M304" i="32"/>
  <c r="N304" i="32"/>
  <c r="M306" i="32"/>
  <c r="N306" i="32"/>
  <c r="M307" i="32"/>
  <c r="N307" i="32"/>
  <c r="M308" i="32"/>
  <c r="N308" i="32"/>
  <c r="M309" i="32"/>
  <c r="N309" i="32"/>
  <c r="M311" i="32"/>
  <c r="N311" i="32"/>
  <c r="M313" i="32"/>
  <c r="N313" i="32"/>
  <c r="M316" i="32"/>
  <c r="N316" i="32"/>
  <c r="M317" i="32"/>
  <c r="N317" i="32"/>
  <c r="M318" i="32"/>
  <c r="N318" i="32"/>
  <c r="M319" i="32"/>
  <c r="N319" i="32"/>
  <c r="M320" i="32"/>
  <c r="N320" i="32"/>
  <c r="M322" i="32"/>
  <c r="N322" i="32"/>
  <c r="M323" i="32"/>
  <c r="N323" i="32"/>
  <c r="M324" i="32"/>
  <c r="N324" i="32"/>
  <c r="M325" i="32"/>
  <c r="N325" i="32"/>
  <c r="M326" i="32"/>
  <c r="N326" i="32"/>
  <c r="M327" i="32"/>
  <c r="N327" i="32"/>
  <c r="M328" i="32"/>
  <c r="N328" i="32"/>
  <c r="M329" i="32"/>
  <c r="N329" i="32"/>
  <c r="M330" i="32"/>
  <c r="N330" i="32"/>
  <c r="M331" i="32"/>
  <c r="N331" i="32"/>
  <c r="M332" i="32"/>
  <c r="N332" i="32"/>
  <c r="M333" i="32"/>
  <c r="N333" i="32"/>
  <c r="M334" i="32"/>
  <c r="N334" i="32"/>
  <c r="M335" i="32"/>
  <c r="N335" i="32"/>
  <c r="M337" i="32"/>
  <c r="N337" i="32"/>
  <c r="M339" i="32"/>
  <c r="N339" i="32"/>
  <c r="M341" i="32"/>
  <c r="N341" i="32"/>
  <c r="M342" i="32"/>
  <c r="N342" i="32"/>
  <c r="M343" i="32"/>
  <c r="N343" i="32"/>
  <c r="M346" i="32"/>
  <c r="N346" i="32"/>
  <c r="M347" i="32"/>
  <c r="N347" i="32"/>
  <c r="M348" i="32"/>
  <c r="N348" i="32"/>
  <c r="M349" i="32"/>
  <c r="N349" i="32"/>
  <c r="M351" i="32"/>
  <c r="N351" i="32"/>
  <c r="M354" i="32"/>
  <c r="N354" i="32"/>
  <c r="M355" i="32"/>
  <c r="N355" i="32"/>
  <c r="M356" i="32"/>
  <c r="N356" i="32"/>
  <c r="M357" i="32"/>
  <c r="N357" i="32"/>
  <c r="M359" i="32"/>
  <c r="N359" i="32"/>
  <c r="M360" i="32"/>
  <c r="N360" i="32"/>
  <c r="M361" i="32"/>
  <c r="N361" i="32"/>
  <c r="M362" i="32"/>
  <c r="N362" i="32"/>
  <c r="M363" i="32"/>
  <c r="N363" i="32"/>
  <c r="M364" i="32"/>
  <c r="N364" i="32"/>
  <c r="M366" i="32"/>
  <c r="N366" i="32"/>
  <c r="M367" i="32"/>
  <c r="N367" i="32"/>
  <c r="M368" i="32"/>
  <c r="N368" i="32"/>
  <c r="M369" i="32"/>
  <c r="N369" i="32"/>
  <c r="M370" i="32"/>
  <c r="N370" i="32"/>
  <c r="M371" i="32"/>
  <c r="N371" i="32"/>
  <c r="M372" i="32"/>
  <c r="N372" i="32"/>
  <c r="M373" i="32"/>
  <c r="N373" i="32"/>
  <c r="M374" i="32"/>
  <c r="N374" i="32"/>
  <c r="M376" i="32"/>
  <c r="N376" i="32"/>
  <c r="M377" i="32"/>
  <c r="N377" i="32"/>
  <c r="M380" i="32"/>
  <c r="N380" i="32"/>
  <c r="M381" i="32"/>
  <c r="N381" i="32"/>
  <c r="M386" i="32"/>
  <c r="N386" i="32"/>
  <c r="M387" i="32"/>
  <c r="N387" i="32"/>
  <c r="M389" i="32"/>
  <c r="N389" i="32"/>
  <c r="M390" i="32"/>
  <c r="N390" i="32"/>
  <c r="M391" i="32"/>
  <c r="N391" i="32"/>
  <c r="M392" i="32"/>
  <c r="N392" i="32"/>
  <c r="M393" i="32"/>
  <c r="N393" i="32"/>
  <c r="M394" i="32"/>
  <c r="N394" i="32"/>
  <c r="M397" i="32"/>
  <c r="N397" i="32"/>
  <c r="M398" i="32"/>
  <c r="N398" i="32"/>
  <c r="M399" i="32"/>
  <c r="N399" i="32"/>
  <c r="M400" i="32"/>
  <c r="N400" i="32"/>
  <c r="M401" i="32"/>
  <c r="N401" i="32"/>
  <c r="M404" i="32"/>
  <c r="N404" i="32"/>
  <c r="M406" i="32"/>
  <c r="N406" i="32"/>
  <c r="M407" i="32"/>
  <c r="N407" i="32"/>
  <c r="M409" i="32"/>
  <c r="N409" i="32"/>
  <c r="M411" i="32"/>
  <c r="N411" i="32"/>
  <c r="M413" i="32"/>
  <c r="N413" i="32"/>
  <c r="M414" i="32"/>
  <c r="N414" i="32"/>
  <c r="M415" i="32"/>
  <c r="N415" i="32"/>
  <c r="M416" i="32"/>
  <c r="N416" i="32"/>
  <c r="M418" i="32"/>
  <c r="N418" i="32"/>
  <c r="M419" i="32"/>
  <c r="N419" i="32"/>
  <c r="M421" i="32"/>
  <c r="N421" i="32"/>
  <c r="M422" i="32"/>
  <c r="N422" i="32"/>
  <c r="M425" i="32"/>
  <c r="N425" i="32"/>
  <c r="M427" i="32"/>
  <c r="N427" i="32"/>
  <c r="M429" i="32"/>
  <c r="N429" i="32"/>
  <c r="M431" i="32"/>
  <c r="N431" i="32"/>
  <c r="M433" i="32"/>
  <c r="N433" i="32"/>
  <c r="M435" i="32"/>
  <c r="N435" i="32"/>
  <c r="M440" i="32"/>
  <c r="N440" i="32"/>
  <c r="M441" i="32"/>
  <c r="N441" i="32"/>
  <c r="M442" i="32"/>
  <c r="N442" i="32"/>
  <c r="M443" i="32"/>
  <c r="N443" i="32"/>
  <c r="M445" i="32"/>
  <c r="N445" i="32"/>
  <c r="M446" i="32"/>
  <c r="N446" i="32"/>
  <c r="M447" i="32"/>
  <c r="N447" i="32"/>
  <c r="M449" i="32"/>
  <c r="N449" i="32"/>
  <c r="M450" i="32"/>
  <c r="N450" i="32"/>
  <c r="M451" i="32"/>
  <c r="N451" i="32"/>
  <c r="M452" i="32"/>
  <c r="N452" i="32"/>
  <c r="M453" i="32"/>
  <c r="N453" i="32"/>
  <c r="M454" i="32"/>
  <c r="N454" i="32"/>
  <c r="M455" i="32"/>
  <c r="N455" i="32"/>
  <c r="M456" i="32"/>
  <c r="N456" i="32"/>
  <c r="M457" i="32"/>
  <c r="N457" i="32"/>
  <c r="M458" i="32"/>
  <c r="N458" i="32"/>
  <c r="M459" i="32"/>
  <c r="N459" i="32"/>
  <c r="M460" i="32"/>
  <c r="N460" i="32"/>
  <c r="M462" i="32"/>
  <c r="N462" i="32"/>
  <c r="M463" i="32"/>
  <c r="N463" i="32"/>
  <c r="M464" i="32"/>
  <c r="N464" i="32"/>
  <c r="M465" i="32"/>
  <c r="N465" i="32"/>
  <c r="M466" i="32"/>
  <c r="N466" i="32"/>
  <c r="M467" i="32"/>
  <c r="N467" i="32"/>
  <c r="M468" i="32"/>
  <c r="N468" i="32"/>
  <c r="M469" i="32"/>
  <c r="N469" i="32"/>
  <c r="M470" i="32"/>
  <c r="N470" i="32"/>
  <c r="M471" i="32"/>
  <c r="N471" i="32"/>
  <c r="M472" i="32"/>
  <c r="N472" i="32"/>
  <c r="M473" i="32"/>
  <c r="N473" i="32"/>
  <c r="M474" i="32"/>
  <c r="N474" i="32"/>
  <c r="M475" i="32"/>
  <c r="N475" i="32"/>
  <c r="M476" i="32"/>
  <c r="N476" i="32"/>
  <c r="M477" i="32"/>
  <c r="N477" i="32"/>
  <c r="M478" i="32"/>
  <c r="N478" i="32"/>
  <c r="M480" i="32"/>
  <c r="N480" i="32"/>
  <c r="M481" i="32"/>
  <c r="N481" i="32"/>
  <c r="M482" i="32"/>
  <c r="N482" i="32"/>
  <c r="M483" i="32"/>
  <c r="N483" i="32"/>
  <c r="M484" i="32"/>
  <c r="N484" i="32"/>
  <c r="M485" i="32"/>
  <c r="N485" i="32"/>
  <c r="M486" i="32"/>
  <c r="N486" i="32"/>
  <c r="M487" i="32"/>
  <c r="N487" i="32"/>
  <c r="M488" i="32"/>
  <c r="N488" i="32"/>
  <c r="M489" i="32"/>
  <c r="N489" i="32"/>
  <c r="M490" i="32"/>
  <c r="N490" i="32"/>
  <c r="M491" i="32"/>
  <c r="N491" i="32"/>
  <c r="M492" i="32"/>
  <c r="N492" i="32"/>
  <c r="M493" i="32"/>
  <c r="N493" i="32"/>
  <c r="M494" i="32"/>
  <c r="N494" i="32"/>
  <c r="M495" i="32"/>
  <c r="N495" i="32"/>
  <c r="M496" i="32"/>
  <c r="N496" i="32"/>
  <c r="M497" i="32"/>
  <c r="N497" i="32"/>
  <c r="M498" i="32"/>
  <c r="N498" i="32"/>
  <c r="M499" i="32"/>
  <c r="N499" i="32"/>
  <c r="M503" i="32"/>
  <c r="N503" i="32"/>
  <c r="M504" i="32"/>
  <c r="N504" i="32"/>
  <c r="M505" i="32"/>
  <c r="N505" i="32"/>
  <c r="M506" i="32"/>
  <c r="N506" i="32"/>
  <c r="M507" i="32"/>
  <c r="N507" i="32"/>
  <c r="M508" i="32"/>
  <c r="N508" i="32"/>
  <c r="M509" i="32"/>
  <c r="N509" i="32"/>
  <c r="M510" i="32"/>
  <c r="N510" i="32"/>
  <c r="M511" i="32"/>
  <c r="N511" i="32"/>
  <c r="M512" i="32"/>
  <c r="N512" i="32"/>
  <c r="M513" i="32"/>
  <c r="N513" i="32"/>
  <c r="M514" i="32"/>
  <c r="N514" i="32"/>
  <c r="M515" i="32"/>
  <c r="N515" i="32"/>
  <c r="M516" i="32"/>
  <c r="N516" i="32"/>
  <c r="M517" i="32"/>
  <c r="N517" i="32"/>
  <c r="M518" i="32"/>
  <c r="N518" i="32"/>
  <c r="M519" i="32"/>
  <c r="N519" i="32"/>
  <c r="M520" i="32"/>
  <c r="N520" i="32"/>
  <c r="M521" i="32"/>
  <c r="N521" i="32"/>
  <c r="M522" i="32"/>
  <c r="N522" i="32"/>
  <c r="M523" i="32"/>
  <c r="N523" i="32"/>
  <c r="M524" i="32"/>
  <c r="N524" i="32"/>
  <c r="M525" i="32"/>
  <c r="N525" i="32"/>
  <c r="M526" i="32"/>
  <c r="N526" i="32"/>
  <c r="M527" i="32"/>
  <c r="N527" i="32"/>
  <c r="M528" i="32"/>
  <c r="N528" i="32"/>
  <c r="M529" i="32"/>
  <c r="N529" i="32"/>
  <c r="M531" i="32"/>
  <c r="N531" i="32"/>
  <c r="M534" i="32"/>
  <c r="N534" i="32"/>
  <c r="M535" i="32"/>
  <c r="N535" i="32"/>
  <c r="M536" i="32"/>
  <c r="N536" i="32"/>
  <c r="M537" i="32"/>
  <c r="N537" i="32"/>
  <c r="M538" i="32"/>
  <c r="N538" i="32"/>
  <c r="M539" i="32"/>
  <c r="N539" i="32"/>
  <c r="M540" i="32"/>
  <c r="N540" i="32"/>
  <c r="M541" i="32"/>
  <c r="N541" i="32"/>
  <c r="M542" i="32"/>
  <c r="N542" i="32"/>
  <c r="M546" i="32"/>
  <c r="N546" i="32"/>
  <c r="M547" i="32"/>
  <c r="N547" i="32"/>
  <c r="M549" i="32"/>
  <c r="N549" i="32"/>
  <c r="M553" i="32"/>
  <c r="N553" i="32"/>
  <c r="M554" i="32"/>
  <c r="N554" i="32"/>
  <c r="M556" i="32"/>
  <c r="N556" i="32"/>
  <c r="M558" i="32"/>
  <c r="N558" i="32"/>
  <c r="M559" i="32"/>
  <c r="N559" i="32"/>
  <c r="M560" i="32"/>
  <c r="N560" i="32"/>
  <c r="M561" i="32"/>
  <c r="N561" i="32"/>
  <c r="M563" i="32"/>
  <c r="N563" i="32"/>
  <c r="M564" i="32"/>
  <c r="N564" i="32"/>
  <c r="M566" i="32"/>
  <c r="N566" i="32"/>
  <c r="M567" i="32"/>
  <c r="N567" i="32"/>
  <c r="M568" i="32"/>
  <c r="N568" i="32"/>
  <c r="M569" i="32"/>
  <c r="N569" i="32"/>
  <c r="M570" i="32"/>
  <c r="N570" i="32"/>
  <c r="M571" i="32"/>
  <c r="N571" i="32"/>
  <c r="D11" i="26" l="1"/>
  <c r="E9" i="16" s="1"/>
  <c r="C574" i="32"/>
  <c r="G574" i="32"/>
  <c r="E574" i="32"/>
  <c r="N3" i="32"/>
  <c r="N573" i="32" s="1"/>
  <c r="M3" i="32"/>
  <c r="M573" i="32" s="1"/>
  <c r="M572" i="32"/>
  <c r="N572" i="32"/>
  <c r="G9" i="22"/>
  <c r="F11" i="26" l="1"/>
  <c r="E17" i="22" l="1"/>
  <c r="I26" i="16" l="1"/>
  <c r="E16" i="31"/>
  <c r="C15" i="31"/>
  <c r="C16" i="31" s="1"/>
  <c r="E11" i="31"/>
  <c r="C20" i="20" l="1"/>
  <c r="C11" i="31" l="1"/>
  <c r="E8" i="19"/>
  <c r="E27" i="19"/>
  <c r="E14" i="19"/>
  <c r="E28" i="19"/>
  <c r="E15" i="19"/>
  <c r="E16" i="19"/>
  <c r="E17" i="19"/>
  <c r="E26" i="19"/>
  <c r="E12" i="19"/>
  <c r="E13" i="19"/>
  <c r="E7" i="19"/>
  <c r="I67" i="29" l="1"/>
  <c r="C35" i="31"/>
  <c r="G26" i="16"/>
  <c r="E18" i="19"/>
  <c r="K13" i="16"/>
  <c r="B19" i="18" l="1"/>
  <c r="J34" i="26"/>
  <c r="J35" i="26"/>
  <c r="J33" i="26"/>
  <c r="E23" i="16"/>
  <c r="J36" i="26"/>
  <c r="K41" i="29"/>
  <c r="I41" i="29"/>
  <c r="E24" i="16" l="1"/>
  <c r="K24" i="16" s="1"/>
  <c r="K14" i="16"/>
  <c r="E35" i="31"/>
  <c r="B3" i="31"/>
  <c r="B2" i="31"/>
  <c r="E22" i="16"/>
  <c r="K22" i="16" s="1"/>
  <c r="E21" i="30"/>
  <c r="C21" i="30"/>
  <c r="E21" i="16" s="1"/>
  <c r="K21" i="16" s="1"/>
  <c r="K20" i="16"/>
  <c r="B3" i="30"/>
  <c r="B2" i="30"/>
  <c r="K67" i="29"/>
  <c r="E19" i="16"/>
  <c r="K12" i="16"/>
  <c r="I12" i="16"/>
  <c r="G12" i="16"/>
  <c r="E12" i="16"/>
  <c r="B3" i="29"/>
  <c r="B2" i="29"/>
  <c r="G31" i="28"/>
  <c r="G25" i="28"/>
  <c r="G29" i="15" s="1"/>
  <c r="E25" i="28"/>
  <c r="E29" i="15" s="1"/>
  <c r="E30" i="15" s="1"/>
  <c r="B3" i="28"/>
  <c r="B2" i="28"/>
  <c r="G35" i="22"/>
  <c r="G23" i="15" s="1"/>
  <c r="E20" i="22"/>
  <c r="G19" i="15" s="1"/>
  <c r="G16" i="22"/>
  <c r="G15" i="22"/>
  <c r="G14" i="22"/>
  <c r="E12" i="22"/>
  <c r="E19" i="22" s="1"/>
  <c r="E19" i="15" s="1"/>
  <c r="G11" i="22"/>
  <c r="G10" i="22"/>
  <c r="E25" i="18" s="1"/>
  <c r="Q17" i="20"/>
  <c r="M20" i="20"/>
  <c r="M17" i="20"/>
  <c r="M12" i="20"/>
  <c r="E31" i="19"/>
  <c r="G14" i="15" s="1"/>
  <c r="K15" i="16"/>
  <c r="E26" i="16" l="1"/>
  <c r="G33" i="15"/>
  <c r="E28" i="28"/>
  <c r="E31" i="28" s="1"/>
  <c r="M26" i="16"/>
  <c r="K19" i="16"/>
  <c r="K26" i="16" s="1"/>
  <c r="M19" i="20"/>
  <c r="G20" i="22"/>
  <c r="G15" i="15"/>
  <c r="L37" i="26"/>
  <c r="M16" i="16" s="1"/>
  <c r="H37" i="26"/>
  <c r="I10" i="16" s="1"/>
  <c r="J37" i="26"/>
  <c r="K10" i="16" s="1"/>
  <c r="H11" i="26"/>
  <c r="I9" i="16" s="1"/>
  <c r="K9" i="16" s="1"/>
  <c r="G17" i="22"/>
  <c r="G12" i="22"/>
  <c r="K16" i="16" l="1"/>
  <c r="K27" i="16" s="1"/>
  <c r="G34" i="15"/>
  <c r="E33" i="15"/>
  <c r="E34" i="15" s="1"/>
  <c r="E35" i="15" s="1"/>
  <c r="M27" i="16"/>
  <c r="I16" i="16"/>
  <c r="I27" i="16" s="1"/>
  <c r="E40" i="15" s="1"/>
  <c r="G19" i="22"/>
  <c r="E25" i="15" l="1"/>
  <c r="G25" i="15"/>
  <c r="E23" i="19"/>
  <c r="G10" i="15" s="1"/>
  <c r="U15" i="20" l="1"/>
  <c r="U16" i="20"/>
  <c r="U14" i="20"/>
  <c r="U10" i="20"/>
  <c r="E29" i="18" s="1"/>
  <c r="U11" i="20"/>
  <c r="U9" i="20"/>
  <c r="S20" i="20"/>
  <c r="Q20" i="20"/>
  <c r="S17" i="20"/>
  <c r="S12" i="20"/>
  <c r="Q12" i="20"/>
  <c r="O20" i="20"/>
  <c r="K20" i="20"/>
  <c r="I20" i="20"/>
  <c r="O17" i="20"/>
  <c r="K17" i="20"/>
  <c r="I17" i="20"/>
  <c r="O12" i="20"/>
  <c r="K12" i="20"/>
  <c r="I12" i="20"/>
  <c r="B3" i="26"/>
  <c r="B2" i="26"/>
  <c r="B3" i="22"/>
  <c r="B2" i="22"/>
  <c r="S19" i="20" l="1"/>
  <c r="K19" i="20"/>
  <c r="Q19" i="20"/>
  <c r="I19" i="20"/>
  <c r="O19" i="20"/>
  <c r="G20" i="20"/>
  <c r="E20" i="20"/>
  <c r="G9" i="15" l="1"/>
  <c r="E16" i="16" l="1"/>
  <c r="F37" i="26"/>
  <c r="E27" i="16" l="1"/>
  <c r="E38" i="15" s="1"/>
  <c r="G10" i="16"/>
  <c r="G16" i="16" s="1"/>
  <c r="G27" i="16" s="1"/>
  <c r="E39" i="15" s="1"/>
  <c r="E41" i="15" l="1"/>
  <c r="E42" i="15" s="1"/>
  <c r="U20" i="20"/>
  <c r="G18" i="15" s="1"/>
  <c r="G17" i="20"/>
  <c r="E17" i="20"/>
  <c r="C17" i="20"/>
  <c r="U17" i="20"/>
  <c r="U12" i="20"/>
  <c r="G12" i="20"/>
  <c r="E12" i="20"/>
  <c r="C12" i="20"/>
  <c r="E9" i="19"/>
  <c r="G8" i="15" l="1"/>
  <c r="G11" i="15" s="1"/>
  <c r="K12" i="19"/>
  <c r="E19" i="20"/>
  <c r="G19" i="20"/>
  <c r="U19" i="20"/>
  <c r="E18" i="15" s="1"/>
  <c r="E20" i="15" s="1"/>
  <c r="E26" i="15" s="1"/>
  <c r="E51" i="15" s="1"/>
  <c r="C19" i="20"/>
  <c r="G20" i="15" l="1"/>
  <c r="G26" i="15" l="1"/>
  <c r="B1" i="16" l="1"/>
  <c r="B2" i="16"/>
  <c r="B1" i="18" l="1"/>
  <c r="B1" i="19" s="1"/>
  <c r="B2" i="20" s="1"/>
  <c r="E6" i="18"/>
  <c r="G30" i="15" l="1"/>
  <c r="B2" i="18"/>
  <c r="B2" i="19" s="1"/>
  <c r="B3" i="20" s="1"/>
  <c r="G35" i="15" l="1"/>
  <c r="J9" i="26"/>
  <c r="J11" i="26" l="1"/>
  <c r="G41" i="15"/>
  <c r="G42" i="15" s="1"/>
  <c r="G51" i="15" s="1"/>
  <c r="E15" i="18" l="1"/>
  <c r="E21" i="18" s="1"/>
  <c r="E34" i="18" s="1"/>
  <c r="E36" i="18" s="1"/>
  <c r="E48" i="18" s="1"/>
  <c r="K39" i="16"/>
</calcChain>
</file>

<file path=xl/sharedStrings.xml><?xml version="1.0" encoding="utf-8"?>
<sst xmlns="http://schemas.openxmlformats.org/spreadsheetml/2006/main" count="5269" uniqueCount="987">
  <si>
    <t>الأصـول الـمـتـداولـة</t>
  </si>
  <si>
    <t>مـجـمـوع الأصـول الـمـتـداولـة</t>
  </si>
  <si>
    <t>إيـضـاح</t>
  </si>
  <si>
    <t xml:space="preserve"> </t>
  </si>
  <si>
    <t xml:space="preserve">الأصــــــــــــول </t>
  </si>
  <si>
    <t xml:space="preserve">الأصــول غير المتداولة </t>
  </si>
  <si>
    <t xml:space="preserve">مجموع الأصــول غير المتداولة </t>
  </si>
  <si>
    <t xml:space="preserve">إجـمـالـي الأصــــــــــول </t>
  </si>
  <si>
    <t>مـجـمـوع الإلــتزامـــات الـمـتـداولـة</t>
  </si>
  <si>
    <t xml:space="preserve">الإلـتـزامـات غير المتداولة </t>
  </si>
  <si>
    <t xml:space="preserve">مـجـمـوع الالـتـزامــات غير المتداولة </t>
  </si>
  <si>
    <t xml:space="preserve">إجــمــالـــي الإلــتزامـــات </t>
  </si>
  <si>
    <t>(جميع المبالغ بالريال السعودي)</t>
  </si>
  <si>
    <t>نقد وما في حكمه</t>
  </si>
  <si>
    <t xml:space="preserve">( جميع المبالغ بالريال السعودي ) </t>
  </si>
  <si>
    <t>إهــلاك المعدات والممتلكات</t>
  </si>
  <si>
    <t>التــدفقــات النقـديــة  مـن أنشطـــــة التشغيـل</t>
  </si>
  <si>
    <t xml:space="preserve"> منافع موظفين مكونة</t>
  </si>
  <si>
    <t>التـــــدفقــات النقــــديــة مــن أنشطــــة الاستثمـــــار</t>
  </si>
  <si>
    <t>النقــد ومــا في حكمــه في أول العام</t>
  </si>
  <si>
    <t>النقــد ومــا في حكمــه في أخر العام</t>
  </si>
  <si>
    <t xml:space="preserve">التـــــدفقــات النقــــديــة مــن الأنشطة التمويلية </t>
  </si>
  <si>
    <t>المجموع</t>
  </si>
  <si>
    <t>إضافات</t>
  </si>
  <si>
    <t>إستبعادات</t>
  </si>
  <si>
    <r>
      <t>الإستهلاك المتراكم</t>
    </r>
    <r>
      <rPr>
        <b/>
        <sz val="13"/>
        <color rgb="FF000000"/>
        <rFont val="Sakkal Majalla"/>
      </rPr>
      <t>:</t>
    </r>
  </si>
  <si>
    <t>صافي القيمة الدفترية :</t>
  </si>
  <si>
    <t>تأمينات اجتماعية</t>
  </si>
  <si>
    <t>المكون عن العام</t>
  </si>
  <si>
    <t>المستخدم خلال العام</t>
  </si>
  <si>
    <t>عقارات وآلات ومـعـدات ـ صافي</t>
  </si>
  <si>
    <t>التكلفة :</t>
  </si>
  <si>
    <t>سلف عاملين</t>
  </si>
  <si>
    <t xml:space="preserve">مستحقات وأرصدة دائنة أخرى </t>
  </si>
  <si>
    <t>المخزون</t>
  </si>
  <si>
    <t>مخصص منافع الموظفين</t>
  </si>
  <si>
    <t>كهرباء ومياه</t>
  </si>
  <si>
    <t xml:space="preserve">صــافي النقـد(المستخدم في)  الأنشطة الاستثمارية </t>
  </si>
  <si>
    <t>مدفوعات مقدمة وأرصدة مدينة أخرى</t>
  </si>
  <si>
    <t>صـافي الزيادة في النقد وما في حكمه خلال العام</t>
  </si>
  <si>
    <t>صــافي النقـد الناتج عن الأنشطة التشغيلية</t>
  </si>
  <si>
    <t>صــافي النقـد الناتج عن الأنشطة التمويلية</t>
  </si>
  <si>
    <t xml:space="preserve">أراضي </t>
  </si>
  <si>
    <t>مباني</t>
  </si>
  <si>
    <t>أثاث ومفروشات</t>
  </si>
  <si>
    <t>أجهزة 
تكييف</t>
  </si>
  <si>
    <t xml:space="preserve"> الإيرادات</t>
  </si>
  <si>
    <t xml:space="preserve">منافع موظفين مدفوعة </t>
  </si>
  <si>
    <t xml:space="preserve">جمعية الدعوة والإرشاد وتوعية الجاليات بالروضة </t>
  </si>
  <si>
    <t xml:space="preserve">غير مقيدة </t>
  </si>
  <si>
    <t xml:space="preserve">مقيدة </t>
  </si>
  <si>
    <t xml:space="preserve">أوقاف </t>
  </si>
  <si>
    <t xml:space="preserve">إجمالي </t>
  </si>
  <si>
    <t xml:space="preserve">السنة السابقة </t>
  </si>
  <si>
    <t xml:space="preserve">مجموع الإيرادات </t>
  </si>
  <si>
    <t xml:space="preserve">تبرعات </t>
  </si>
  <si>
    <t xml:space="preserve">زكوات وحج وعمرة وتفطير صائم </t>
  </si>
  <si>
    <t xml:space="preserve">صافي الأصول المحررة من القيود </t>
  </si>
  <si>
    <t xml:space="preserve">مبيعات منتجات دعوية </t>
  </si>
  <si>
    <t xml:space="preserve">المصروفات </t>
  </si>
  <si>
    <t>مجموع المصروفات</t>
  </si>
  <si>
    <t xml:space="preserve">تكلفة مبيعات منتجات دعوية </t>
  </si>
  <si>
    <t xml:space="preserve">مصروفات جمع التبرعات والهبات </t>
  </si>
  <si>
    <t xml:space="preserve">مصروفات مباني الأوقاف </t>
  </si>
  <si>
    <t xml:space="preserve">مصروفات عمومية وإدارية </t>
  </si>
  <si>
    <t xml:space="preserve">مصروفات تسويقية </t>
  </si>
  <si>
    <t xml:space="preserve">التغير في صافي الأصول </t>
  </si>
  <si>
    <t xml:space="preserve">صافي التغير في صافي الأصول </t>
  </si>
  <si>
    <t xml:space="preserve">النقد بالصندوق </t>
  </si>
  <si>
    <t xml:space="preserve">النقد بالبنوك </t>
  </si>
  <si>
    <t>مصاريف مدفوعة مقدماً</t>
  </si>
  <si>
    <t xml:space="preserve">إيرادات مستحقة </t>
  </si>
  <si>
    <t xml:space="preserve">ضريبة القيمة المضافة </t>
  </si>
  <si>
    <t xml:space="preserve">مخزون المستودع </t>
  </si>
  <si>
    <t xml:space="preserve">مخزون الاستقبال والفروع </t>
  </si>
  <si>
    <t xml:space="preserve">مساهمة إستثمار - شركة درة الإزدهار </t>
  </si>
  <si>
    <t xml:space="preserve">مساهمة إستثمار -  ملتقى الأعمال </t>
  </si>
  <si>
    <t xml:space="preserve">إستثمار شركة الطاقة العمرانية </t>
  </si>
  <si>
    <t xml:space="preserve">مباني جاهزة </t>
  </si>
  <si>
    <t>سيارات</t>
  </si>
  <si>
    <t xml:space="preserve">آلات ومعدات </t>
  </si>
  <si>
    <t xml:space="preserve">أجهزة كهربائية </t>
  </si>
  <si>
    <t>أجهزة حاسب 
آلي وملحقاتها</t>
  </si>
  <si>
    <t xml:space="preserve">برامج حاسب آلي </t>
  </si>
  <si>
    <t xml:space="preserve">إعادة بناء عقار بمكة المكرمة مشروع الششة </t>
  </si>
  <si>
    <t>مباني وإنشاءات</t>
  </si>
  <si>
    <t xml:space="preserve">دائنون متنوعون </t>
  </si>
  <si>
    <t xml:space="preserve">تأمينات اجتماعية مستحقة </t>
  </si>
  <si>
    <t xml:space="preserve">أتعاب مهنية مستحقة </t>
  </si>
  <si>
    <t xml:space="preserve">إيراد مقدم </t>
  </si>
  <si>
    <t xml:space="preserve">تبرعات وهبات </t>
  </si>
  <si>
    <t xml:space="preserve">زكاة </t>
  </si>
  <si>
    <t>حج</t>
  </si>
  <si>
    <t xml:space="preserve">تفطير صائم </t>
  </si>
  <si>
    <t xml:space="preserve">عمرة </t>
  </si>
  <si>
    <t xml:space="preserve">مبيعات استقبال </t>
  </si>
  <si>
    <t xml:space="preserve">مطبوعات </t>
  </si>
  <si>
    <t xml:space="preserve">مبنى الفلاح </t>
  </si>
  <si>
    <t xml:space="preserve">محطة الوقود </t>
  </si>
  <si>
    <t xml:space="preserve">مبنى النهضة </t>
  </si>
  <si>
    <t xml:space="preserve">مبنى أشبيلية </t>
  </si>
  <si>
    <t>مبنى السلي</t>
  </si>
  <si>
    <t xml:space="preserve">مبنى قرطبة </t>
  </si>
  <si>
    <t xml:space="preserve">مبنى ضاحية لبن </t>
  </si>
  <si>
    <t xml:space="preserve">مبنى حي الملك فيصل </t>
  </si>
  <si>
    <t xml:space="preserve">مبنى العوالي - مكة المكرمة </t>
  </si>
  <si>
    <t xml:space="preserve">محلات المكتب الخارجية </t>
  </si>
  <si>
    <t xml:space="preserve">تطبيقات ومواقع ومنتدى </t>
  </si>
  <si>
    <t>متنوعة</t>
  </si>
  <si>
    <t xml:space="preserve">إيجارات العلاقات العامة </t>
  </si>
  <si>
    <t xml:space="preserve">دعاية وإعلان </t>
  </si>
  <si>
    <t xml:space="preserve">الأركان التعريفية </t>
  </si>
  <si>
    <t xml:space="preserve">مصروفات أخرى </t>
  </si>
  <si>
    <t>أوقاف</t>
  </si>
  <si>
    <t xml:space="preserve">صيانة عقارات </t>
  </si>
  <si>
    <t>إدارة أملاك عقارات الوقف</t>
  </si>
  <si>
    <t xml:space="preserve">إهلاك عقارات الوقف </t>
  </si>
  <si>
    <t>رواتب ومكافآت</t>
  </si>
  <si>
    <t>إعاشة وضيافة ونظافة</t>
  </si>
  <si>
    <t>أدوات مكتبية</t>
  </si>
  <si>
    <t>نقل وانتقالات</t>
  </si>
  <si>
    <t>بريد وهاتف وانترنت</t>
  </si>
  <si>
    <t>رسوم حكومية</t>
  </si>
  <si>
    <t>تأمين طبى</t>
  </si>
  <si>
    <t>إطفاء أصول غير ملموسة</t>
  </si>
  <si>
    <t>نثريات متنوعة</t>
  </si>
  <si>
    <t xml:space="preserve">الاستثمارات والأصول المالية </t>
  </si>
  <si>
    <t xml:space="preserve">استثمارات طويلة الأجل </t>
  </si>
  <si>
    <t xml:space="preserve">مـجـمـوع الاستثمارات والأصول المالية </t>
  </si>
  <si>
    <t>أصول غير ملموسة  ـ صافي</t>
  </si>
  <si>
    <t xml:space="preserve">أصول الأوقاف </t>
  </si>
  <si>
    <t>مشروعات تحت التنفيذ</t>
  </si>
  <si>
    <t xml:space="preserve">مجموع أصول الأوقاف </t>
  </si>
  <si>
    <t xml:space="preserve">صافي الأصول </t>
  </si>
  <si>
    <t xml:space="preserve">صافي الأصول غير المقيدة </t>
  </si>
  <si>
    <t xml:space="preserve">صافي الأصول المقيدة </t>
  </si>
  <si>
    <t xml:space="preserve">صافي اصول الأوقاف </t>
  </si>
  <si>
    <t xml:space="preserve">مجموع صافي الأصول </t>
  </si>
  <si>
    <t xml:space="preserve">إجـمـالـي الإلــتــزامـــات وصافي الأصول </t>
  </si>
  <si>
    <t>إيرادات عقارات (غير مقيدة)</t>
  </si>
  <si>
    <t xml:space="preserve">شركة مساكن هاجر العقارية </t>
  </si>
  <si>
    <t xml:space="preserve">بريد وهاتف </t>
  </si>
  <si>
    <t>عمولات وخدمات بنكية</t>
  </si>
  <si>
    <t>مصروفات الحوكمة</t>
  </si>
  <si>
    <t xml:space="preserve">تسويات </t>
  </si>
  <si>
    <t xml:space="preserve">إطفاء أصول غير ملموسة </t>
  </si>
  <si>
    <t xml:space="preserve">مدفوعات لشراء ممتلكات وآلات ومعدات </t>
  </si>
  <si>
    <t xml:space="preserve">إضافات أصول غير ملموسة </t>
  </si>
  <si>
    <t>مدفوعات في مشروعات تحت التنفيذ</t>
  </si>
  <si>
    <t>الإلــتــزامـــات وصافي الأصول</t>
  </si>
  <si>
    <t xml:space="preserve">الإلــتــزامـــات </t>
  </si>
  <si>
    <t>المعاملات غير النقدية</t>
  </si>
  <si>
    <t>عقارات إستثمارية ـ صافي</t>
  </si>
  <si>
    <t>المحول إلى العقارات الاستثمارية</t>
  </si>
  <si>
    <t>الرصيد فى بداية العام</t>
  </si>
  <si>
    <t xml:space="preserve">الجهة المتبرعة </t>
  </si>
  <si>
    <t xml:space="preserve">المبلغ </t>
  </si>
  <si>
    <t xml:space="preserve">المشروع </t>
  </si>
  <si>
    <t xml:space="preserve">دراسات واستشارات الخطة الاستراتيجية </t>
  </si>
  <si>
    <t>9- عقارات وآلات ومعدات -صافي</t>
  </si>
  <si>
    <t>10- الأصول غير الملموسة -صافي</t>
  </si>
  <si>
    <t>12- عقارات استثمارية -صافي</t>
  </si>
  <si>
    <t xml:space="preserve">14 - مخصص منافع موظفين </t>
  </si>
  <si>
    <t xml:space="preserve">مدفوعات لشراء عقارات استثمارية -أوقاف </t>
  </si>
  <si>
    <t>مدينون متنوعون</t>
  </si>
  <si>
    <t xml:space="preserve">أرباح استثمارات  طويلة الأجل </t>
  </si>
  <si>
    <t xml:space="preserve">إهــلاك عقارات استثمارية - أوقاف </t>
  </si>
  <si>
    <t>استثمارات تحت التحصيل</t>
  </si>
  <si>
    <t xml:space="preserve">دراسات واستشارات وتدريب </t>
  </si>
  <si>
    <t xml:space="preserve">صيانة واصلاحات ومصاريف سيارات </t>
  </si>
  <si>
    <t>مصروفات البرامج والأنشطة</t>
  </si>
  <si>
    <t>المجموع الكلى</t>
  </si>
  <si>
    <t>عمولات بنكية - مصاريف جمع الاموال</t>
  </si>
  <si>
    <t>رسوم حكومية -تجديد اقامات مصاريف جمع الاموال</t>
  </si>
  <si>
    <t>الهاتف والفاكس والانترنت  - مصاريف جمع الاموال</t>
  </si>
  <si>
    <t>رسائل جوال  - مصاريف جمع الاموال</t>
  </si>
  <si>
    <t xml:space="preserve">ايجارات  -مصاريف جمع الاموال </t>
  </si>
  <si>
    <t xml:space="preserve">الدعاية والاعلان   -مصاريف جمع الاموال </t>
  </si>
  <si>
    <t xml:space="preserve">المنافع والخدمات والتأمين.  </t>
  </si>
  <si>
    <t>صيانة الاجهزه - مصاريف جمع الاموال</t>
  </si>
  <si>
    <t>صيانة الفروع الاعلامية  - مصاريف جمع الاموال</t>
  </si>
  <si>
    <t>الصيانة والإصلاح.</t>
  </si>
  <si>
    <t>النثرية - مصاريف جمع الاموال</t>
  </si>
  <si>
    <t>الهدايا- مصاريف جمع الاموال</t>
  </si>
  <si>
    <t>المطبوعات  - مصاريف جمع الاموال</t>
  </si>
  <si>
    <t xml:space="preserve">الضيافه - مصاريف جمع الاموال </t>
  </si>
  <si>
    <t xml:space="preserve">المستهلكات  - </t>
  </si>
  <si>
    <t xml:space="preserve">مزايا وحوافز ومكافات -مصاريف جمع الاموال </t>
  </si>
  <si>
    <t>مزايا وحوافز-</t>
  </si>
  <si>
    <t>الاجور المقطوعه  - مصاريف جمع الاموال</t>
  </si>
  <si>
    <t xml:space="preserve">الرواتب والأجور النقدية  -مصاريف جمع الاموال </t>
  </si>
  <si>
    <t>الرواتب والأجور النقدية  -</t>
  </si>
  <si>
    <t>مصاريف جمع الاموال .</t>
  </si>
  <si>
    <t xml:space="preserve">مصاريف جمع الأموال </t>
  </si>
  <si>
    <t>اتعاب  اداره عقارات الاوقاف - تداول الاملاك</t>
  </si>
  <si>
    <t>الصيانة والإصلاح عقارات الاوقاف  - تداول الاملاك</t>
  </si>
  <si>
    <t>المصروفات العمومية والإدارية - أوقاف</t>
  </si>
  <si>
    <t>مصاريف وتوزيعات عوائد الأوقاف .</t>
  </si>
  <si>
    <t xml:space="preserve">مصاريف وتوزيعات عوائد الأوقاف </t>
  </si>
  <si>
    <t>نظافة - محملة على النشاط</t>
  </si>
  <si>
    <t xml:space="preserve">رسوم حكومية تجديد اقامات - محمل على النشاط </t>
  </si>
  <si>
    <t>ضيافة - محملة على النشاط</t>
  </si>
  <si>
    <t xml:space="preserve">المنافع والخدمات والتأمين  </t>
  </si>
  <si>
    <t xml:space="preserve">الصيانة والإصلاح  </t>
  </si>
  <si>
    <t xml:space="preserve">المستهلكات  </t>
  </si>
  <si>
    <t xml:space="preserve">الرواتب والأجور النقدية  </t>
  </si>
  <si>
    <t>مصاريف التشغيل المحملة على النشاط .</t>
  </si>
  <si>
    <t xml:space="preserve">مصاريف التشغيل المحملة على النشاط </t>
  </si>
  <si>
    <t>رسائل الجوال - برامج غير مقيدة</t>
  </si>
  <si>
    <t>ضيافة - برامج وانشطه غير مقيدة</t>
  </si>
  <si>
    <t>جوائز ومكافات - برامج غير مقيدة</t>
  </si>
  <si>
    <t>رسوم حكوميه اقامات وغيرها -برامج غير مقيدة</t>
  </si>
  <si>
    <t>التدريب والتطوير -برامج غير مقيدة</t>
  </si>
  <si>
    <t>الدعاية الدعوية -برامج غير مقيدة</t>
  </si>
  <si>
    <t>نثرية -برامج غير مقيدة</t>
  </si>
  <si>
    <t>ادوات مكتبية -برامج غير مقيدة</t>
  </si>
  <si>
    <t>الاجور المقطوعه -برامج غير مقيدة</t>
  </si>
  <si>
    <t>الايجارات -برامج غير مقيدة</t>
  </si>
  <si>
    <t>خدمات على الانترنت -برامج غير مقيدة</t>
  </si>
  <si>
    <t>مطبوعات -برامج غير مقيدة</t>
  </si>
  <si>
    <t>الوقود والمحروقات -برامج غير مقيدة</t>
  </si>
  <si>
    <t>الهدايا - برامج غير مقيدة</t>
  </si>
  <si>
    <t>مكافات وحوافز -برامج غير مقيدة</t>
  </si>
  <si>
    <t>التأمين الطبي -برامج غير مقيدة</t>
  </si>
  <si>
    <t>تذلكر السفر-برامج غير مقيدة</t>
  </si>
  <si>
    <t>الهاتف والكهرباءوالانترنت والفاكس-برامج غير مقيدة</t>
  </si>
  <si>
    <t>الصيانة والإصلاح -برامج غير مقيده</t>
  </si>
  <si>
    <t>رواتب - برامج غير مقيدة</t>
  </si>
  <si>
    <t>مصروفات برامج وأنشطة غير مقيدة - نقدية.</t>
  </si>
  <si>
    <t>مصروفات برامج وأنشطة غير مقيدة - نقدية</t>
  </si>
  <si>
    <t xml:space="preserve">مصاريف برامج وانشطة غير مقيدة  </t>
  </si>
  <si>
    <t>الترجمة والتدقيق تطبيق ميراث النبي- الدعوة بالعربي</t>
  </si>
  <si>
    <t>تامين طبي -الدعوه بالعربي</t>
  </si>
  <si>
    <t>رسوم حكوميه تجديد اقامات -الدعوة بالعربي</t>
  </si>
  <si>
    <t>حوافز ومكافاة - الدعوة بالعربي</t>
  </si>
  <si>
    <t>صيانة واصلاح السيارات - الدعوة بالعربي</t>
  </si>
  <si>
    <t>الهداية - الدعوة بالعربي</t>
  </si>
  <si>
    <t>الهاتف والفاكس والانترنت - الدعوة بالعربي</t>
  </si>
  <si>
    <t>المواصلات - الدعوة بالعربي</t>
  </si>
  <si>
    <t>الدعاية الدعوية - الدعوة بالعربي</t>
  </si>
  <si>
    <t>ادوات مكتبية - الدعوة بالعربي</t>
  </si>
  <si>
    <t>الايجارات - الدعوة بالعربي</t>
  </si>
  <si>
    <t>الوقود والمحروقات -الدعوة بالعربي</t>
  </si>
  <si>
    <t>خدمات على الانترنت - الدعوة بالعربي</t>
  </si>
  <si>
    <t>ضيافة - الدعوة بالعربي</t>
  </si>
  <si>
    <t>نثرية - الدعوة بالعربي</t>
  </si>
  <si>
    <t>الاجور المقطوعة - الدعوة بالعربي</t>
  </si>
  <si>
    <t>صيانة الاجهزه الاكترونية - الدعوة بالعربي</t>
  </si>
  <si>
    <t>رواتب - الدعوة بالعربي</t>
  </si>
  <si>
    <t>المطبوعات - الدعوة بالعربي</t>
  </si>
  <si>
    <t>البرمجة والتصميم - الدعوة بالعربي</t>
  </si>
  <si>
    <t>مصاريف برامج وانشطة - الدعوة بالعربي</t>
  </si>
  <si>
    <t>تذكره سفر  -  دعوة الجاليات المسلمة وغير المسلمة</t>
  </si>
  <si>
    <t>تامين طبي - دعوه الجالية المسلمة والغير مسلمة</t>
  </si>
  <si>
    <t>رسوم حكوميه تجديد اقامات -دعوة الجالية المسلمة</t>
  </si>
  <si>
    <t>رسائل جوال  -  دعوة الجاليات المسلمة وغير المسلمة</t>
  </si>
  <si>
    <t xml:space="preserve">هدايا و العينات -  دعوة الجاليات المسلمة وغير </t>
  </si>
  <si>
    <t>الهاتف والفاكس والانترنت - المسلمة وغير المسلمة</t>
  </si>
  <si>
    <t>التدريب والتطوير  - الجاليات المسلمة وغير المسلمة</t>
  </si>
  <si>
    <t>ادوات مكتبية - دعوة الجاليات المسلمة وغير المسلمة</t>
  </si>
  <si>
    <t>صيانه الاجهزه الالكترونية  - المسلمة وغير المسلمة</t>
  </si>
  <si>
    <t>ايجارات  - الجاليات المسلمة وغير المسلمة</t>
  </si>
  <si>
    <t xml:space="preserve">واجبات الدارسين -  دعوة الجاليات المسلمة وغير </t>
  </si>
  <si>
    <t>مواصلات  -  دعوة الجاليات المسلمة وغير المسلمة</t>
  </si>
  <si>
    <t>مطبوعات  -  دعوة الجاليات المسلمة وغير المسلمة</t>
  </si>
  <si>
    <t>ضيافة  -  دعوة الجاليات المسلمة وغير المسلمة</t>
  </si>
  <si>
    <t>الأجور المقطوعة-دعوة الجاليات المسلمة وغيرالمسلمة</t>
  </si>
  <si>
    <t>نثرية -  دعوة الجاليات المسلمة وغير المسلمة</t>
  </si>
  <si>
    <t>الحوافز والمكافات - الجاليات المسلمة وغير المسلمة</t>
  </si>
  <si>
    <t>البرمجة والتصميم -  الجاليات المسلمة وغير المسلمة</t>
  </si>
  <si>
    <t>رواتب -  دعوة الجاليات المسلمة وغير المسلمة</t>
  </si>
  <si>
    <t>مصاريف برامج - دعوة الجاليات المسلمة وغير المسلمة</t>
  </si>
  <si>
    <t>مكافاة وحوافز - قسم الانترنت</t>
  </si>
  <si>
    <t>رسوم حكوميه تجديد اقامات - قسم الانترنت</t>
  </si>
  <si>
    <t>رواتب - قسم الانترنت</t>
  </si>
  <si>
    <t>مزودى خدمة الانترنت - قسم الانترنت</t>
  </si>
  <si>
    <t>خدمات على الانترنت - قسم الانترنت</t>
  </si>
  <si>
    <t>برامج الكمبيوتر - قسم الانترنت</t>
  </si>
  <si>
    <t>اجور انتاج المحتوى - قسم الانترنت</t>
  </si>
  <si>
    <t>اجور  - قسم الانترنت</t>
  </si>
  <si>
    <t>ايجار الحواسيب الخادمة - قسم الانترنت</t>
  </si>
  <si>
    <t>الدعاية الدعوية - قسم الانترنت</t>
  </si>
  <si>
    <t>البرمجه والتصميم - قسم الانترنت</t>
  </si>
  <si>
    <t>الاتصالات - قسم الانترنت</t>
  </si>
  <si>
    <t>مصاريف برامج وانشطة - الدعوة عبر الانترنت</t>
  </si>
  <si>
    <t>حوافز - عمرة</t>
  </si>
  <si>
    <t>تكلفه رحلات العمره - عمرة</t>
  </si>
  <si>
    <t>مصاريف برامج وانشطة - عمرة</t>
  </si>
  <si>
    <t>متنوعه -تفطير</t>
  </si>
  <si>
    <t>اجور مقطوعه  -تفطير</t>
  </si>
  <si>
    <t>حوافز وجوائز -تفطير</t>
  </si>
  <si>
    <t>وجبات -تفطير</t>
  </si>
  <si>
    <t>مصاريف برامج وانشطة - تفطير</t>
  </si>
  <si>
    <t xml:space="preserve">مصاريف برامج وانشطة نقدية مقيدة </t>
  </si>
  <si>
    <t xml:space="preserve">مصاريف برامج وانشطة  مقيدة </t>
  </si>
  <si>
    <t xml:space="preserve">مصاريف البرامج والأنشطة </t>
  </si>
  <si>
    <t>مصاريف بنكية وعمولات -اداريه وعمومية</t>
  </si>
  <si>
    <t>مصاريف التدريب والتاهيل  -اداريه وعمومية</t>
  </si>
  <si>
    <t xml:space="preserve">تكاليف تشغيلة أخرى </t>
  </si>
  <si>
    <t>مصاريف استشارات  -اداريه وعمومية</t>
  </si>
  <si>
    <t xml:space="preserve">تكاليف مهنية وإستشارات </t>
  </si>
  <si>
    <t>مصاريف الضيافة  -اداريه وعمومية</t>
  </si>
  <si>
    <t>مصاريف التأمين - سيارات  -اداريه وعمومية</t>
  </si>
  <si>
    <t xml:space="preserve">مصاريف التأمين </t>
  </si>
  <si>
    <t>الهاتف والفاكس والإنترنت - ادارية وعمومية</t>
  </si>
  <si>
    <t>المياه ومصاريف الصرف الصحي - ادارية وعمومية</t>
  </si>
  <si>
    <t>الكهرباء - ادارية وعمومية</t>
  </si>
  <si>
    <t xml:space="preserve">المنافع والخدمات والتأمين </t>
  </si>
  <si>
    <t>صيانة وإصلاح-اجهزة الحاسب الالي وملحقاتها-اداريه</t>
  </si>
  <si>
    <t xml:space="preserve">صيانة وإصلاح - اجهزة الحاسب الالي وملحقاتها </t>
  </si>
  <si>
    <t>صيانة وإصلاح-أجهزة الاتصال والأمن والحماية-اداريه</t>
  </si>
  <si>
    <t>صيانة وإصلاح - أجهزة الاتصال والأمن والحماية</t>
  </si>
  <si>
    <t>صيانة وإصلاح - السيارات -اداريه وعمومية</t>
  </si>
  <si>
    <t xml:space="preserve">صيانة وإصلاح - السيارات </t>
  </si>
  <si>
    <t>صيانة وإصلاح -المباني .</t>
  </si>
  <si>
    <t xml:space="preserve">صيانة وإصلاح -المباني </t>
  </si>
  <si>
    <t xml:space="preserve">الصيانة والإصلاح </t>
  </si>
  <si>
    <t>صيانة الشبكات والتمديدات -اداريه وعمومية</t>
  </si>
  <si>
    <t>خدمات على الانترنت -اداريه وعمومية</t>
  </si>
  <si>
    <t>مستهلكات أخرى نثرية -اداريه وعمومية</t>
  </si>
  <si>
    <t>مواد التنظيف -اداريه وعمومية</t>
  </si>
  <si>
    <t>الوقود والمحروقات -اداريه وعمومية</t>
  </si>
  <si>
    <t>مستلزمات مكتبية -اداريه وعمومية</t>
  </si>
  <si>
    <t>المستهلكات</t>
  </si>
  <si>
    <t xml:space="preserve">التكاليف التشغيلية </t>
  </si>
  <si>
    <t>مصاريف حكومية - رسوم -اداريه وعمومية</t>
  </si>
  <si>
    <t>مصاريف حكومية - نقل كفالات  -اداريه وعمومية</t>
  </si>
  <si>
    <t>مصاريف حكومية - تجديد إقامات -اداريه وعمومية</t>
  </si>
  <si>
    <t>مكافات وحوافز أخرى -اداريه وعمومية</t>
  </si>
  <si>
    <t>التأمين الطبي -اداريه وعمومية</t>
  </si>
  <si>
    <t>مزايا وحوافز</t>
  </si>
  <si>
    <t>اجور مقطوعه - ادارية وعمومية</t>
  </si>
  <si>
    <t>تأمينات اجتماعية -اداريه وعمومية</t>
  </si>
  <si>
    <t>الرواتب والأجور الاساسية -اداريه وعمومية</t>
  </si>
  <si>
    <t>الرواتب والأجور النقدية</t>
  </si>
  <si>
    <t>تكاليف العاملين / الموظفين</t>
  </si>
  <si>
    <t>المصاريف العمومية والإدارية</t>
  </si>
  <si>
    <t>ايراد عماره العوالى بمكه (محل الشياكه)</t>
  </si>
  <si>
    <t xml:space="preserve">ايراد عماره العوالى بمكه </t>
  </si>
  <si>
    <t xml:space="preserve">ايراد عماره لبن </t>
  </si>
  <si>
    <t xml:space="preserve">ايراد عماره السلي </t>
  </si>
  <si>
    <t>ايراد عماره حي الملك فيصل (محل5 محمصة)</t>
  </si>
  <si>
    <t>ايراد عماره حي الملك فيصل (محل4 المغسلة)</t>
  </si>
  <si>
    <t>ايراد عماره حي الملك فيصل  ( فوال وتميس)</t>
  </si>
  <si>
    <t>ايراد عماره حي الملك فيصل  (عبد الشكور)</t>
  </si>
  <si>
    <t>ايراد عماره حي الملك فيصل (محل الموبيليا)</t>
  </si>
  <si>
    <t>ايراد عماره حي الملك فيصل  (محل التميس)</t>
  </si>
  <si>
    <t>ايراد عماره حي الملك فيصل (محل الفوال)</t>
  </si>
  <si>
    <t xml:space="preserve">ايراد عماره حي الملك فيصل </t>
  </si>
  <si>
    <t xml:space="preserve">ايراد عماره النهضه </t>
  </si>
  <si>
    <t xml:space="preserve">ايراد عماره محطه الوقود </t>
  </si>
  <si>
    <t xml:space="preserve">ايراد عماره الفلاح - محل الالعاب </t>
  </si>
  <si>
    <t>ايراد عماره الفلاح - شركة المقاولات معرض4و5</t>
  </si>
  <si>
    <t xml:space="preserve">ايراد عماره الفلاح - الكافية </t>
  </si>
  <si>
    <t xml:space="preserve"> ايراد عماره الفلاح - الشقق المفروشه </t>
  </si>
  <si>
    <t xml:space="preserve">ايراد عماره  الفلاح </t>
  </si>
  <si>
    <t>ايراد عماره محلات المكتب (طريق الملك عبدالله)</t>
  </si>
  <si>
    <t xml:space="preserve">ايراد عماره اشبيليا </t>
  </si>
  <si>
    <t xml:space="preserve">ايراد عماره قرطبه(اللؤلؤ 3) </t>
  </si>
  <si>
    <t xml:space="preserve">ايراد عماره قرطبه (اللؤلؤ 2) </t>
  </si>
  <si>
    <t xml:space="preserve">ايراد عماره قرطبه </t>
  </si>
  <si>
    <t xml:space="preserve">إيرادات - ريع أوقاف </t>
  </si>
  <si>
    <t>وقف - الهدى</t>
  </si>
  <si>
    <t xml:space="preserve">تبرعات اوقاف </t>
  </si>
  <si>
    <t xml:space="preserve">تبرعات نقدية  لبناء أو شراء أوقاف </t>
  </si>
  <si>
    <t>ايرادات وتبرعات اوقاف</t>
  </si>
  <si>
    <t>ايرادات مديونيات سابقه</t>
  </si>
  <si>
    <t>رسوم الجمعيه العمومية</t>
  </si>
  <si>
    <t xml:space="preserve">رسوم </t>
  </si>
  <si>
    <t>مبيعات المراكز الاعلاميه</t>
  </si>
  <si>
    <t>مبيعات الاستقبال</t>
  </si>
  <si>
    <t xml:space="preserve">مبيعات السلع والخدمات </t>
  </si>
  <si>
    <t xml:space="preserve">ايرادات غير مقيدة </t>
  </si>
  <si>
    <t>مشروع مليون مستفيد</t>
  </si>
  <si>
    <t>مشروع عشر ذي الحجه</t>
  </si>
  <si>
    <t>علمني ايه وحديث</t>
  </si>
  <si>
    <t xml:space="preserve">مشروع ورث مصحفآ </t>
  </si>
  <si>
    <t>رمضانك احسان30</t>
  </si>
  <si>
    <t>رمضانك احسان20</t>
  </si>
  <si>
    <t>رمضانك احسان10</t>
  </si>
  <si>
    <t>رمضانك احسان</t>
  </si>
  <si>
    <t>منصه وقفي</t>
  </si>
  <si>
    <t>درب العطاء</t>
  </si>
  <si>
    <t>درب الخير</t>
  </si>
  <si>
    <t>دروب الخير</t>
  </si>
  <si>
    <t xml:space="preserve">صدقه جاريه </t>
  </si>
  <si>
    <t>90 الخير</t>
  </si>
  <si>
    <t>رسائل جوال</t>
  </si>
  <si>
    <t>خير الايام</t>
  </si>
  <si>
    <t>صدقه السر</t>
  </si>
  <si>
    <t>تراجم تفسير العشر الاخير</t>
  </si>
  <si>
    <t>مطبوعات</t>
  </si>
  <si>
    <t>الاستقطاعات ( الأوامر المستديمة )</t>
  </si>
  <si>
    <t xml:space="preserve">التبرع العام </t>
  </si>
  <si>
    <t>تبرعات  وهبات غير مقيدة - نقدية</t>
  </si>
  <si>
    <t xml:space="preserve">ايرادات وتبرعات غير مقيدة </t>
  </si>
  <si>
    <t xml:space="preserve">المنح الحكومي - الدعم الاجتماعي </t>
  </si>
  <si>
    <t xml:space="preserve">المنح الحكومي - دعم التشغيل </t>
  </si>
  <si>
    <t xml:space="preserve">تبرعات وهبات  مقيدة - المنح  الحكومي </t>
  </si>
  <si>
    <t>الشاشة الدعوية -الدعوة بالعربي</t>
  </si>
  <si>
    <t>مشاريع قسم الدعوة -الدعوة بالعربي</t>
  </si>
  <si>
    <t>الانتاج الرقمي -الدعوة بالعربي</t>
  </si>
  <si>
    <t>المصلي المتنقلة -الدعوة بالعربي</t>
  </si>
  <si>
    <t>بصائر (رسالة المسجد) -الدعوة بالعربي</t>
  </si>
  <si>
    <t>تبرعات وهبات مقيدة نقدية - الدعوة بالعربي</t>
  </si>
  <si>
    <t>مشروع منهاج -دعوة الجالية المسلمة والغير مسلمه</t>
  </si>
  <si>
    <t xml:space="preserve">المشاريع الدعوية للجاليات عام -دعوةالجاليةالمسلمة </t>
  </si>
  <si>
    <t>مشروع سبيلي -دعوةالجاليةالمسلمة وغير المسلمة</t>
  </si>
  <si>
    <t>القران المجيد -دعوةالجاليةالمسلمة وغير مسلمة</t>
  </si>
  <si>
    <t>كفالة المسلم الجديد-دعوةالجاليةالمسلمة وغير مسلمة</t>
  </si>
  <si>
    <t>كفالة دارس -دعوةالجاليةالمسلمة وغير مسلمة</t>
  </si>
  <si>
    <t>كفالة داعية -دعوةالجاليةالمسلمة وغير مسلمة</t>
  </si>
  <si>
    <t>مشروع علمنى لغة القران-دعوةالجاليةالمسلمة وغير مسل</t>
  </si>
  <si>
    <t>مشروع اقراء -دعوةالجاليةالمسلمة وغير مسلمة</t>
  </si>
  <si>
    <t>تعليم المسلم الجديد -دعوةالجاليةالمسلمة وغير مسلمة</t>
  </si>
  <si>
    <t>تبرعات التعليم -دعوةالجاليةالمسلمة وغير مسلمة</t>
  </si>
  <si>
    <t>يدعون الى الخير-دعوةالجاليةالمسلمة وغير مسلمة</t>
  </si>
  <si>
    <t>حقيبة المسلم الجديد -دعوةالجاليةالمسلمة وغير مسلمة</t>
  </si>
  <si>
    <t>تبرعات مقيدة نقدية-دعوةالجاليةالمسلمة وغير المسلمة</t>
  </si>
  <si>
    <t>كفالة مسلم جديد -حياتك حياتين- الدعوة عبر الانترنت</t>
  </si>
  <si>
    <t xml:space="preserve">موقع دين الاسلام - الدعوة عبر الانترنت </t>
  </si>
  <si>
    <t xml:space="preserve">موقع new muslim  - الدعوة عبر الانترنت </t>
  </si>
  <si>
    <t xml:space="preserve">تبرعات وهبات مقيدة نقدية - الدعوة عبر الانترنت </t>
  </si>
  <si>
    <t>عمرة</t>
  </si>
  <si>
    <t>تبرعات وهبات مقيدة نقدية - عمره</t>
  </si>
  <si>
    <t>الحج</t>
  </si>
  <si>
    <t>تبرعات وهبات مقيدة نقدية - حج</t>
  </si>
  <si>
    <t>التفطير</t>
  </si>
  <si>
    <t>تبرعات وهبات مقيدة نقدية - تفطير</t>
  </si>
  <si>
    <t>تبرعات وهبات مقيدة - نقدية</t>
  </si>
  <si>
    <t>الزكاة .</t>
  </si>
  <si>
    <t xml:space="preserve">الزكاة </t>
  </si>
  <si>
    <t xml:space="preserve">التبرعات وإلإيرادات المقيدة </t>
  </si>
  <si>
    <t>التبرعات والايرادات .</t>
  </si>
  <si>
    <t xml:space="preserve">التبرعات والإيرادات </t>
  </si>
  <si>
    <t xml:space="preserve">صافي أصول أوقاف- تبرعات  نقدية لبناء وشراء أوقاف </t>
  </si>
  <si>
    <t xml:space="preserve">صافي أصول أوقاف - عينية </t>
  </si>
  <si>
    <t xml:space="preserve">صافي أصول الأوقاف </t>
  </si>
  <si>
    <t>صافي  الأصول المقيدة - الدعوة عبر الانترنت</t>
  </si>
  <si>
    <t>صافي  الأصول المقيدة -عمره</t>
  </si>
  <si>
    <t>صافي  الأصول المقيدة -حج</t>
  </si>
  <si>
    <t>صافي  الأصول المقيدة -تفطير</t>
  </si>
  <si>
    <t>صافي الاصول غير المقيدة .</t>
  </si>
  <si>
    <t>صافي الأصول .</t>
  </si>
  <si>
    <t xml:space="preserve">مجمع إهلاك - المباني  - أوقاف </t>
  </si>
  <si>
    <t xml:space="preserve">مجمع إهلاك - المباني - أوقاف </t>
  </si>
  <si>
    <t xml:space="preserve">مجمع الإهلاك للأصول الثابتة الوقفية </t>
  </si>
  <si>
    <t xml:space="preserve">مجمعات الإهلاك والاستنفاذ للأصول الوقفية </t>
  </si>
  <si>
    <t>مجمع استنفاذ - البرامج والانظمة</t>
  </si>
  <si>
    <t xml:space="preserve">مجمع استنفاذ - رخص البرامج والأنظمة </t>
  </si>
  <si>
    <t xml:space="preserve">مجمع استنفاذ - الأصول غير الملموسة </t>
  </si>
  <si>
    <t>مجمع إهلاك - اجهزة التدفئة والتبريد والتهوية .</t>
  </si>
  <si>
    <t xml:space="preserve">مجمع إهلاك - اجهزة التدفئة والتبريد والتهوية </t>
  </si>
  <si>
    <t>مجمع إهلاك - اجهزة الحاسب الالي وملحقاتها .</t>
  </si>
  <si>
    <t xml:space="preserve">مجمع إهلاك - اجهزة الحاسب الالي وملحقاتها </t>
  </si>
  <si>
    <t>مجمع إهلاك - عدد وأدوات .</t>
  </si>
  <si>
    <t xml:space="preserve">مجمع إهلاك - عدد وأدوات </t>
  </si>
  <si>
    <t>مجمع إهلاك - الأثاث المكتبي .</t>
  </si>
  <si>
    <t xml:space="preserve">مجمع إهلاك - الأثاث المكتبي </t>
  </si>
  <si>
    <t>مجمع إهلاك - السيارات .</t>
  </si>
  <si>
    <t xml:space="preserve">مجمع إهلاك - السيارات </t>
  </si>
  <si>
    <t>مجمع إهلاك - الات ومعدات .</t>
  </si>
  <si>
    <t xml:space="preserve">مجمع إهلاك - الات ومعدات </t>
  </si>
  <si>
    <t xml:space="preserve">مجمع إهلاك - مباني جاهزه وخيام </t>
  </si>
  <si>
    <t>مجمع إهلاك - مبني المستودع</t>
  </si>
  <si>
    <t xml:space="preserve">مجمع إهلاك - المباني </t>
  </si>
  <si>
    <t xml:space="preserve">مجمع الإهلاك للأصول الثابتة </t>
  </si>
  <si>
    <t>مجمعات الإهلاك والاستنفاذ</t>
  </si>
  <si>
    <t>مخصص مكافات نهاية الخدمة.</t>
  </si>
  <si>
    <t>مخصص مكافات نهاية الخدمة -</t>
  </si>
  <si>
    <t xml:space="preserve">مخصص مكافات نهاية الخدمة </t>
  </si>
  <si>
    <t xml:space="preserve">المخصصات </t>
  </si>
  <si>
    <t xml:space="preserve">الإلتزامات غير متداولة  </t>
  </si>
  <si>
    <t>تسويات ضريبة القيمة المضافة .</t>
  </si>
  <si>
    <t xml:space="preserve">تسويات ضريبة القيمة المضافة </t>
  </si>
  <si>
    <t xml:space="preserve">حساب جاري تسويات هيئة الزكاة والدخل </t>
  </si>
  <si>
    <t xml:space="preserve">التزامات متداولة أخرى </t>
  </si>
  <si>
    <t>ايراد عماره العوالى بمكه مقدمة(محل الشياكه)</t>
  </si>
  <si>
    <t>ايراد عماره العوالى بمكه مقدمة</t>
  </si>
  <si>
    <t>ايراد عماره لبن مقدمة</t>
  </si>
  <si>
    <t>ايراد عماره السلي مقدمة</t>
  </si>
  <si>
    <t>ايراد عماره حي الملك فيصل مقدم (محل5 محمصه)</t>
  </si>
  <si>
    <t>ايراد عماره حي الملك فيصل مقدم (محل4 المغسلة)</t>
  </si>
  <si>
    <t>ايراد عماره حي الملك فيصل مقدمة (شقة السطح1)</t>
  </si>
  <si>
    <t>ايراد عماره حي الملك فيصل مقدمة(محل الموبيليا)</t>
  </si>
  <si>
    <t>ايراد عماره حي الملك فيصل مقدمة (محل التميس)</t>
  </si>
  <si>
    <t>ايراد عماره حي الملك فيصل مقدمة(محل الفوال)</t>
  </si>
  <si>
    <t>ايراد عماره حي الملك فيصل مقدمة</t>
  </si>
  <si>
    <t xml:space="preserve">مقدم  عماره الفلاح - محل الالعاب </t>
  </si>
  <si>
    <t>مقدم عماره الفلاح - شركة المقاولات معرض4و5</t>
  </si>
  <si>
    <t xml:space="preserve">مقدم عماره الفلاح - الكافية </t>
  </si>
  <si>
    <t>ايراد عماره  الفلاح مقدمة</t>
  </si>
  <si>
    <t>ايراد عماره اشبيليا مقدمة</t>
  </si>
  <si>
    <t>ريع أوقاف - مقدمة</t>
  </si>
  <si>
    <t>ايرادات وتبرعات اوقاف - مقدمة</t>
  </si>
  <si>
    <t>ايرادات وتبرعات مقدمة</t>
  </si>
  <si>
    <t>استشارات اداريه  مستحقه</t>
  </si>
  <si>
    <t>تامينات اجتماعيه مستحقه</t>
  </si>
  <si>
    <t>المنافع والخدمات والتأمين  - مستحقة -</t>
  </si>
  <si>
    <t>مصاريف عمومية وادارية مستحقة</t>
  </si>
  <si>
    <t xml:space="preserve">مصروفات مستحقة </t>
  </si>
  <si>
    <t>ضريبة القيمة المضافة - مبيعات/ مخرجات</t>
  </si>
  <si>
    <t xml:space="preserve">ضريبة القيمة المضافة - مبيعات </t>
  </si>
  <si>
    <t xml:space="preserve">ذمم دائنة - ضريبة القيمة المضافة  ( مخرجات )   </t>
  </si>
  <si>
    <t>مؤسسة كيان الانجاز للاتصالات وتقنية المعلومات</t>
  </si>
  <si>
    <t>شركة بصائر للاستشارات التربوية والتعليمية</t>
  </si>
  <si>
    <t>مؤسسة كرز البرمجيات للاتصالات وتقنية المعلومات</t>
  </si>
  <si>
    <t>مركز القطاع الثالث للتدريب</t>
  </si>
  <si>
    <t>شركة فضاء المعلومات للاتصالات وتقنية المعلومات</t>
  </si>
  <si>
    <t>مؤسسة تميز المحتوى لتقنية المعلومات</t>
  </si>
  <si>
    <t xml:space="preserve">موردون - خدمات </t>
  </si>
  <si>
    <t xml:space="preserve">ذمم دائنة - موردون  </t>
  </si>
  <si>
    <t xml:space="preserve">الذمم الدائنة </t>
  </si>
  <si>
    <t xml:space="preserve">الإلتزامات المتداولة </t>
  </si>
  <si>
    <t xml:space="preserve">الالتزامات وصافي الأصول </t>
  </si>
  <si>
    <t>مشاريع وقفية تحت التنفيذ -مباني معرض العوالي2 بمكة</t>
  </si>
  <si>
    <t>مشاريع وقفية تحت التنفيذ - مباني بمكة فندق</t>
  </si>
  <si>
    <t>اعمال رأسمالية تحت الانشاءمشاريع وقفية تحت التنفيذ</t>
  </si>
  <si>
    <t>اعمال رأسمالية تحت الانشاءمشاريع.وقفية تحت التنفيذ</t>
  </si>
  <si>
    <t>عمارة العوالى 2 بمكة - وقف</t>
  </si>
  <si>
    <t>عمارة العوالى 1 بمكة -وقف</t>
  </si>
  <si>
    <t>محطه الوقود حى القادسية -وقف</t>
  </si>
  <si>
    <t>عمارة الفلاح -وقف</t>
  </si>
  <si>
    <t>عمارة الملك فيصل وقف</t>
  </si>
  <si>
    <t>عمارة النهضة -وقف</t>
  </si>
  <si>
    <t>عمارة اشبيليا -وقف</t>
  </si>
  <si>
    <t>عمارة قرطبة-وقف</t>
  </si>
  <si>
    <t>عمارة السلى -وقف</t>
  </si>
  <si>
    <t>عمارة لبن -وقف</t>
  </si>
  <si>
    <t xml:space="preserve">مباني - اوقاف </t>
  </si>
  <si>
    <t xml:space="preserve">المباني - أوقاف </t>
  </si>
  <si>
    <t>ارض ضاحية عريض</t>
  </si>
  <si>
    <t>أراضي متبرع بها - أوقاف</t>
  </si>
  <si>
    <t>ارض حي الملك فيصل - وقف</t>
  </si>
  <si>
    <t>ارض عقار العوالى 2 بمكة - وقف</t>
  </si>
  <si>
    <t>ارض فندق الشيشة بمكة -وقف</t>
  </si>
  <si>
    <t>ارض عقار العوالى 1 بمكة -وقف</t>
  </si>
  <si>
    <t>ارض محطه الوقود حي القدس -وقف</t>
  </si>
  <si>
    <t xml:space="preserve">الاراضي - أوقاف </t>
  </si>
  <si>
    <t>الأراضي - أوقاف</t>
  </si>
  <si>
    <t>الأصول الثابتة الوقفية</t>
  </si>
  <si>
    <t>شركة مساكن هاجر العقاريه</t>
  </si>
  <si>
    <t>شركة آرام المتقدمة للتطوير والاستثمار العقاري</t>
  </si>
  <si>
    <t xml:space="preserve">استثمارات وقفية في شركات زميلة </t>
  </si>
  <si>
    <t>الإستثمارات الوقفية.</t>
  </si>
  <si>
    <t>الإستثمارات الوقفية</t>
  </si>
  <si>
    <t xml:space="preserve">بنك البلاد وقف </t>
  </si>
  <si>
    <t>حسابات جارية - بنك البلاد</t>
  </si>
  <si>
    <t>بنك الانماء وقف</t>
  </si>
  <si>
    <t>حسابات جارية - بنك الانماء</t>
  </si>
  <si>
    <t>الراجحى وقف 133000.</t>
  </si>
  <si>
    <t>حسابات جارية - بنك الراجحي</t>
  </si>
  <si>
    <t xml:space="preserve">نقدية في البنوك </t>
  </si>
  <si>
    <t xml:space="preserve">النقدية الموقوفة </t>
  </si>
  <si>
    <t>برامج اصول غير ملموسه</t>
  </si>
  <si>
    <t>رخص البرامج والأنظمة</t>
  </si>
  <si>
    <t>الأصول غير الملموسة .</t>
  </si>
  <si>
    <t xml:space="preserve">الأصول غير الملموسة </t>
  </si>
  <si>
    <t>اجهزه تكيف</t>
  </si>
  <si>
    <t>اجهزة التدفئة والتبريد والتهوية .</t>
  </si>
  <si>
    <t xml:space="preserve">اجهزة التدفئة والتبريد والتهوية </t>
  </si>
  <si>
    <t xml:space="preserve">اجهزة الحاسب الالي وملحقاتها </t>
  </si>
  <si>
    <t>اجهزة الحاسب الالي وملحقاتها.</t>
  </si>
  <si>
    <t>اجهزة الحاسب الالي وملحقاتها .</t>
  </si>
  <si>
    <t>عدد وأدوات .</t>
  </si>
  <si>
    <t>عدد وأدوات -</t>
  </si>
  <si>
    <t xml:space="preserve">عدد وأدوات </t>
  </si>
  <si>
    <t>الأثاث المكتبي .</t>
  </si>
  <si>
    <t>الأثاث المكتبي -</t>
  </si>
  <si>
    <t xml:space="preserve">الأثاث المكتبي </t>
  </si>
  <si>
    <t>سيارات .</t>
  </si>
  <si>
    <t xml:space="preserve">سيارات </t>
  </si>
  <si>
    <t xml:space="preserve">السيارات </t>
  </si>
  <si>
    <t>الات ومعدات ,</t>
  </si>
  <si>
    <t>الات ومعدات.</t>
  </si>
  <si>
    <t xml:space="preserve">الات ومعدات </t>
  </si>
  <si>
    <t>مباني جاهزه وخيام.</t>
  </si>
  <si>
    <t>مباني جاهزه وخيام</t>
  </si>
  <si>
    <t>مبني المستودع</t>
  </si>
  <si>
    <t>المباني .</t>
  </si>
  <si>
    <t xml:space="preserve">المباني </t>
  </si>
  <si>
    <t>ارض المبني والمستودع</t>
  </si>
  <si>
    <t>أراضى مقام عليها مباني</t>
  </si>
  <si>
    <t>الأراضي.</t>
  </si>
  <si>
    <t xml:space="preserve">الأصول الثابتة </t>
  </si>
  <si>
    <t xml:space="preserve">الأصول غير المتداولة </t>
  </si>
  <si>
    <t xml:space="preserve">مخزون مستهلكات أخرى </t>
  </si>
  <si>
    <t>مخزون مستهلكات أخرى .</t>
  </si>
  <si>
    <t xml:space="preserve">مخزون مستهلكات </t>
  </si>
  <si>
    <t xml:space="preserve">المخزون </t>
  </si>
  <si>
    <t>ايراد عماره السلي مستحق</t>
  </si>
  <si>
    <t>ايراد عماره حي الملك فيصل مستحق (عبدالشكور )</t>
  </si>
  <si>
    <t>ايراد عماره حي الملك فيصل مستحق(محل الموبيليا)</t>
  </si>
  <si>
    <t>ايراد عماره حي الملك فيصل مستحق (محل التميس)</t>
  </si>
  <si>
    <t>ايراد عماره حي الملك فيصل مستحق(محل الفوال)</t>
  </si>
  <si>
    <t>ايراد عماره حي الملك فيصل مستحق</t>
  </si>
  <si>
    <t>ايراد عماره النهضه مستحق</t>
  </si>
  <si>
    <t>مستحق عماره الفلاح - زينة السيارات مستحقه</t>
  </si>
  <si>
    <t>مستحق عماره الفلاح - الكافية مستحقه</t>
  </si>
  <si>
    <t>مستحق عماره الفلاح - الشقق المفروشه مستحقه</t>
  </si>
  <si>
    <t>ايراد عماره  الفلاح مستحق</t>
  </si>
  <si>
    <t>ايراد عماره محلات المكتب مستحق</t>
  </si>
  <si>
    <t>ايراد عماره قرطبه(اللؤلؤ 3) مستحق</t>
  </si>
  <si>
    <t>ايراد عماره قرطبه (اللؤلؤ 2) مستحق</t>
  </si>
  <si>
    <t>ايراد عماره قرطبه مستحق</t>
  </si>
  <si>
    <t>ريع أوقاف - مستحقة</t>
  </si>
  <si>
    <t xml:space="preserve">ايرادات وتبرعات اوقاف - مستحقة </t>
  </si>
  <si>
    <t xml:space="preserve">إيرادات وتبرعات مستحقة </t>
  </si>
  <si>
    <t>بدل سكن مقدم -تشغيله على النشاط</t>
  </si>
  <si>
    <t>مصروف تامين طبي مقدم</t>
  </si>
  <si>
    <t>المنافع والخدمات والتأمين  - المقدمة ,</t>
  </si>
  <si>
    <t>مصاريف التشغيل المحملةعلى البرامج والانشطة المقدمة</t>
  </si>
  <si>
    <t>ايجارات مقدمه جمع اموال</t>
  </si>
  <si>
    <t xml:space="preserve">المنافع والخدمات والتأمين - المقدمة </t>
  </si>
  <si>
    <t xml:space="preserve">مصاريف جمع الاموال المدفوعة مقدماً </t>
  </si>
  <si>
    <t xml:space="preserve">مصروفات مدفوعة مقدماً </t>
  </si>
  <si>
    <t>ضريبة القيمة المضافة مشتريات المدخلات</t>
  </si>
  <si>
    <t xml:space="preserve">ضريبة القيمة المضافة مشتريات </t>
  </si>
  <si>
    <t xml:space="preserve">ذمم مدينة - ضريبة القيمة المضافة ( مدخلات ) </t>
  </si>
  <si>
    <t>شركة ملتقي الاعمال للتجارة</t>
  </si>
  <si>
    <t>شركة الطاقات المعدنية للتجارة</t>
  </si>
  <si>
    <t xml:space="preserve">عملاء - مدينون متنوعون </t>
  </si>
  <si>
    <t xml:space="preserve">ذمم مدينة - عملاء </t>
  </si>
  <si>
    <t>سلف الموظفين</t>
  </si>
  <si>
    <t xml:space="preserve">ذمم العاملين - السلف والقروض </t>
  </si>
  <si>
    <t>عهده فهد ابراهيم السيف</t>
  </si>
  <si>
    <t>عهده محمد موسي الامين</t>
  </si>
  <si>
    <t>عهده هياء عبدالكريم الشمري</t>
  </si>
  <si>
    <t>عهده محمد خالد العوض</t>
  </si>
  <si>
    <t xml:space="preserve">ذمم العاملين - عهد برامج وانشطة  </t>
  </si>
  <si>
    <t>عهده صادق يحيي</t>
  </si>
  <si>
    <t>عهده عبدالله جمال الفويرس</t>
  </si>
  <si>
    <t xml:space="preserve">ذمم العاملين - عهد مستديمة </t>
  </si>
  <si>
    <t xml:space="preserve">ذمم مدينة - موظفين - عاملين - </t>
  </si>
  <si>
    <t>الذمم المدينة</t>
  </si>
  <si>
    <t>صندوق موظف بديل</t>
  </si>
  <si>
    <t>صندوق وائل العتيبي</t>
  </si>
  <si>
    <t>صندوق امل الحارثي</t>
  </si>
  <si>
    <t>صندوق متعب الشمري</t>
  </si>
  <si>
    <t>صندوق محمد القحطاني</t>
  </si>
  <si>
    <t>الصندوق الرئيسي</t>
  </si>
  <si>
    <t>الصندوق الرئيسي.</t>
  </si>
  <si>
    <t xml:space="preserve">النقدية في الصناديق </t>
  </si>
  <si>
    <t>بنك سامبا</t>
  </si>
  <si>
    <t>حسابات جاريه - بنك سامبا</t>
  </si>
  <si>
    <t>بنك الاهلى</t>
  </si>
  <si>
    <t>حسابات جارية - بنك الاهلى</t>
  </si>
  <si>
    <t xml:space="preserve">بنك البلاد - العام </t>
  </si>
  <si>
    <t>حسابات جارية - بنك البلاد.</t>
  </si>
  <si>
    <t xml:space="preserve">بنك الانماء - العام </t>
  </si>
  <si>
    <t>حسابات جارية - بنك الانماء.</t>
  </si>
  <si>
    <t>مصرف الراجحى 107</t>
  </si>
  <si>
    <t>مصرف الراجحى 206</t>
  </si>
  <si>
    <t>مصرف الراجحى 743</t>
  </si>
  <si>
    <t>مصرف الراجحى 222</t>
  </si>
  <si>
    <t>مصرف الراجحى 149</t>
  </si>
  <si>
    <t>مصرف الراجحى 164</t>
  </si>
  <si>
    <t>مصرف الراجحى 719</t>
  </si>
  <si>
    <t>مصرف الراجحى 214</t>
  </si>
  <si>
    <t>مصرف الراجحى 198</t>
  </si>
  <si>
    <t>مصرف الراجحى 180</t>
  </si>
  <si>
    <t>مصرف الراجحى 172</t>
  </si>
  <si>
    <t>مصرف الراجحى 156</t>
  </si>
  <si>
    <t>مصرف الراجحى 123</t>
  </si>
  <si>
    <t>مصرف الراجحى 768</t>
  </si>
  <si>
    <t>مصرف الراجحى 792</t>
  </si>
  <si>
    <t>مصرف الراجحى 115</t>
  </si>
  <si>
    <t>مصرف الراجحى 727</t>
  </si>
  <si>
    <t>مصرف الراجحى 131</t>
  </si>
  <si>
    <t>مصرف الراجحى 750</t>
  </si>
  <si>
    <t>مصرف الراجحى 909</t>
  </si>
  <si>
    <t>مصرف الراجحى 908</t>
  </si>
  <si>
    <t>مصرف الراجحى 3956</t>
  </si>
  <si>
    <t>حسابات جارية - بنك الراجحي.</t>
  </si>
  <si>
    <t xml:space="preserve">نقدية  وودائع في البنوك </t>
  </si>
  <si>
    <t>النقدية وما في حكمها</t>
  </si>
  <si>
    <t xml:space="preserve">الأصول المتداولة </t>
  </si>
  <si>
    <t xml:space="preserve">الأصول </t>
  </si>
  <si>
    <t>إغلاق - الجانب الدائن</t>
  </si>
  <si>
    <t>إغلاق - الجانب المدين</t>
  </si>
  <si>
    <t>حركة "العمليات"- الجانب الدائن</t>
  </si>
  <si>
    <t>حركة "العمليات"- الجانب المدين</t>
  </si>
  <si>
    <t>رصيد الجانب الدائن اول الفتره</t>
  </si>
  <si>
    <t>رصيد الجانب المدين اول الفتره</t>
  </si>
  <si>
    <t>اسم الحساب</t>
  </si>
  <si>
    <t>رمز الحساب</t>
  </si>
  <si>
    <t>ميزان المراجعه</t>
  </si>
  <si>
    <t>جمعية الدعوة والإرشاد وتوعية الجاليات بالروضة - رقم الضريبة 310465275400003</t>
  </si>
  <si>
    <t>31 ديسمبر 2022م</t>
  </si>
  <si>
    <t>مستوى</t>
  </si>
  <si>
    <t>تقريب</t>
  </si>
  <si>
    <t>آخر المدة</t>
  </si>
  <si>
    <t>أول المدة</t>
  </si>
  <si>
    <t>ترصيد</t>
  </si>
  <si>
    <t>قـائـمـة الـمـركــز الـمـالـي</t>
  </si>
  <si>
    <t>قائمة الأنشطة</t>
  </si>
  <si>
    <t>الرسوم الحكومية</t>
  </si>
  <si>
    <t>التأمين الطبي</t>
  </si>
  <si>
    <t>مصروفات البرامج والأنشطة - غير مقيدة</t>
  </si>
  <si>
    <t>مصروفات البرامج والأنشطة - مقيدة</t>
  </si>
  <si>
    <t>صيانه عامة ومصاريف سيارات</t>
  </si>
  <si>
    <t>هاتف وكهرباء وإنترنت</t>
  </si>
  <si>
    <t>مطبوعات وأدوات مكتبية</t>
  </si>
  <si>
    <t>تأمــــين طبي</t>
  </si>
  <si>
    <t>الإيجارات</t>
  </si>
  <si>
    <t>برامج وتدريب</t>
  </si>
  <si>
    <t>مصروفات جمع التبرعات والهبات - غير مقيدة</t>
  </si>
  <si>
    <t>مصروفات مباني الأوقاف - غير مقيدة</t>
  </si>
  <si>
    <t>مكافات وحوافز</t>
  </si>
  <si>
    <t>ضيافة</t>
  </si>
  <si>
    <t>رسوم إقامات</t>
  </si>
  <si>
    <t>إعاشات وضيافة ونظافة</t>
  </si>
  <si>
    <t>الإيرادات</t>
  </si>
  <si>
    <t>إيرادات التبرعات والهبات - مقيدة</t>
  </si>
  <si>
    <t>إيرادات التبرعات والهبات - غير مقيدة</t>
  </si>
  <si>
    <t>إيرادات التبرعات والهبات - أوقاف</t>
  </si>
  <si>
    <t>إيرادات الزكوات والحج والعمرة وتفطير صائم - مقيدة</t>
  </si>
  <si>
    <t>إيرادات مبيعات منتجات دعوية - غير مقيدة</t>
  </si>
  <si>
    <t>الفتره 01/01/2022 - 31/12/2022</t>
  </si>
  <si>
    <t>فهد عبدالله الخنيني (الطاقات)</t>
  </si>
  <si>
    <t xml:space="preserve">ذمم مدينة أخرى </t>
  </si>
  <si>
    <t>ايراد عماره العوالى بمكه مستحق(محل الشياكه).</t>
  </si>
  <si>
    <t>ارض اشبيليا - وقف</t>
  </si>
  <si>
    <t>ارض لبن - وقف</t>
  </si>
  <si>
    <t>ارض السلي- وقف</t>
  </si>
  <si>
    <t>ارض قرطبة - وقف</t>
  </si>
  <si>
    <t>ارض النهضة - وقف</t>
  </si>
  <si>
    <t>ارض الفلاح - وقف</t>
  </si>
  <si>
    <t xml:space="preserve">المخصصات للأصول الوقفية </t>
  </si>
  <si>
    <t xml:space="preserve">مخصص خسائر استثمارات وقفية </t>
  </si>
  <si>
    <t>مخصص خسائر - استثمارات عقارية وقفية</t>
  </si>
  <si>
    <t>مخصص الانخفاض فى القيمة الدفترية للعقارات</t>
  </si>
  <si>
    <t>مخصص انخفاض عقار اشبيليا</t>
  </si>
  <si>
    <t>مخصص انخفاض عقار النهضه</t>
  </si>
  <si>
    <t>مخصص انخفاض عقار الفلاح</t>
  </si>
  <si>
    <t>دعوة لغير المسلمين -دعوةالجاليةالمسلمة وغير مسلمة</t>
  </si>
  <si>
    <t>مشروع التعريف بالاسلام</t>
  </si>
  <si>
    <t xml:space="preserve">تبرعات وهبات غير مقيدة - خدمات تطوعية </t>
  </si>
  <si>
    <t>تبرعات وهبات غير مقيدة - خدمات تطوعية .</t>
  </si>
  <si>
    <t>تعويضات نهاية الخدمة -اداريه وعمومية</t>
  </si>
  <si>
    <t>مصاريف الإستهلاك والاستنفاذ</t>
  </si>
  <si>
    <t xml:space="preserve">مصاريف الاستهلاك - المباني </t>
  </si>
  <si>
    <t>مصروف إهلاك - المباني</t>
  </si>
  <si>
    <t xml:space="preserve">مصاريف الاستهلاك  -  الات ومعدات </t>
  </si>
  <si>
    <t xml:space="preserve">مصروف إهلاك - الات ومعدات </t>
  </si>
  <si>
    <t xml:space="preserve">مصاريف الاستهلاك - الأثاث المكتبي </t>
  </si>
  <si>
    <t xml:space="preserve">مصاريف الاهلاك - الأثاث المكتبي </t>
  </si>
  <si>
    <t xml:space="preserve">مصاريف الاستهلاك -- عدد وأدوات </t>
  </si>
  <si>
    <t xml:space="preserve">مصاريف الاهلاك -- عدد وأدوات </t>
  </si>
  <si>
    <t xml:space="preserve">مصاريف الاستهلاك - اجهزة الحاسب الالي وملحقاتها </t>
  </si>
  <si>
    <t xml:space="preserve">مصاريف الاهلاك - اجهزة الحاسب الالي وملحقاتها </t>
  </si>
  <si>
    <t xml:space="preserve">مصاريف الاستهلاك -اجهزة التدفئة والتبريد والتهوية </t>
  </si>
  <si>
    <t xml:space="preserve">مصاريف الاهلاك - اجهزة التدفئة والتبريد والتهوية </t>
  </si>
  <si>
    <t xml:space="preserve">مصاريف الاستنفاذ - الأصول غير الملموسة </t>
  </si>
  <si>
    <t>مصاريف الاستنفاذ - رخص البرامج والأنظمة</t>
  </si>
  <si>
    <t>تعويضات نهاية الخدمة - قسم الانترنت</t>
  </si>
  <si>
    <t>خدمات على الانترنت -الجاليات المسلمة وغير المسلمة</t>
  </si>
  <si>
    <t>تعويضات نهاية الخدمة -دعوة الجالية المسلمة والغير</t>
  </si>
  <si>
    <t>تدريب وتطوير - الدعوة بالعربي</t>
  </si>
  <si>
    <t>تعويضات نهاية الخدمة -الدعوة بالعربي</t>
  </si>
  <si>
    <t>تذاكر سفر - الدعوة بالعربي</t>
  </si>
  <si>
    <t>مصروف انخفاض فى القيمة - غير مقيدة</t>
  </si>
  <si>
    <t>تعويضات نهاية الخدمة -غير مقيدة</t>
  </si>
  <si>
    <t>تكلفه مبيعات منتجات (استخدام المخزون)</t>
  </si>
  <si>
    <t xml:space="preserve">اجور تطوعية </t>
  </si>
  <si>
    <t>تعويضات نهاية الخدمة - المحملة على النشاط</t>
  </si>
  <si>
    <t>مصاريف الإستهلاك والاستنفاذ للأصول الوقفية</t>
  </si>
  <si>
    <t xml:space="preserve">مصاريف الاستهلاك للأصول الثابتة الوقفية </t>
  </si>
  <si>
    <t>تكلفة منافع الموظفين (إدارية)</t>
  </si>
  <si>
    <t>تكلفة منافع الموظفين (غير مقيدة)</t>
  </si>
  <si>
    <t>المنتجات الدعوية</t>
  </si>
  <si>
    <t>مخصص انخفاض عقارات</t>
  </si>
  <si>
    <t>ضريبة القيمة المضافة مستحقة</t>
  </si>
  <si>
    <t>ارض مكه العوالي</t>
  </si>
  <si>
    <t>*</t>
  </si>
  <si>
    <t>مشروع بناء معرض بمكة المكرمة - العوالي 2</t>
  </si>
  <si>
    <t xml:space="preserve">الهبوط في القيمة </t>
  </si>
  <si>
    <t>حج وعمرة وتفطير</t>
  </si>
  <si>
    <t>هدايه دعوية</t>
  </si>
  <si>
    <t xml:space="preserve">"إن الإيضاحات المرفقة  من  (1) إلى(26) تشكل جزءً لا يتجزأ من هذه القوائم المالية وتقرأ معها " </t>
  </si>
  <si>
    <t xml:space="preserve">"إن الإيضاحات المرفقة  من  (1) إلى  (26) تشكل جزءً لا يتجزأ من هذه القوائم المالية وتقرأ معها " </t>
  </si>
  <si>
    <t>إهلاك العقارات وآلات والمـعـدات</t>
  </si>
  <si>
    <t>رواتب وأجور ومكافآت</t>
  </si>
  <si>
    <t>دعاية دعوية ورحلات وترويج</t>
  </si>
  <si>
    <t xml:space="preserve">رواتب وأجور وحوافز ومكافآـت </t>
  </si>
  <si>
    <r>
      <rPr>
        <b/>
        <sz val="13"/>
        <rFont val="Sakkal Majalla"/>
      </rPr>
      <t xml:space="preserve">6 -  </t>
    </r>
    <r>
      <rPr>
        <b/>
        <u/>
        <sz val="13"/>
        <rFont val="Sakkal Majalla"/>
      </rPr>
      <t>مـدفـوعـات  مـقـدمـاً وأرصـدة مـديـنـة أخـرى</t>
    </r>
  </si>
  <si>
    <r>
      <rPr>
        <b/>
        <sz val="13"/>
        <rFont val="Sakkal Majalla"/>
      </rPr>
      <t xml:space="preserve">7 -  </t>
    </r>
    <r>
      <rPr>
        <b/>
        <u/>
        <sz val="13"/>
        <rFont val="Sakkal Majalla"/>
      </rPr>
      <t xml:space="preserve">المخزون </t>
    </r>
  </si>
  <si>
    <r>
      <rPr>
        <b/>
        <sz val="13"/>
        <rFont val="Sakkal Majalla"/>
      </rPr>
      <t xml:space="preserve">8 -  </t>
    </r>
    <r>
      <rPr>
        <b/>
        <u/>
        <sz val="13"/>
        <rFont val="Sakkal Majalla"/>
      </rPr>
      <t xml:space="preserve">إستثمارات عقارية تحت التنفيذ </t>
    </r>
  </si>
  <si>
    <t>استثمارات عقارية تحت التنفيذ</t>
  </si>
  <si>
    <t>التغير في استثمارات عقارية تحت التنفيذ</t>
  </si>
  <si>
    <t xml:space="preserve">بناء عقار بمكة المكرمة مشروع الششة </t>
  </si>
  <si>
    <t>خسائر رأسمالية</t>
  </si>
  <si>
    <t xml:space="preserve"> الهبوط في قيمة العقارات الاستثمارية</t>
  </si>
  <si>
    <t xml:space="preserve">خدمات بنكية وعمولات </t>
  </si>
  <si>
    <r>
      <t xml:space="preserve">22- </t>
    </r>
    <r>
      <rPr>
        <b/>
        <u/>
        <sz val="13"/>
        <color rgb="FF000000"/>
        <rFont val="Sakkal Majalla"/>
      </rPr>
      <t>مصروفات الحوكمة</t>
    </r>
  </si>
  <si>
    <r>
      <t xml:space="preserve">16- </t>
    </r>
    <r>
      <rPr>
        <b/>
        <u/>
        <sz val="13"/>
        <color rgb="FF000000"/>
        <rFont val="Sakkal Majalla"/>
      </rPr>
      <t xml:space="preserve">إيرادات الزكوات والحج والعمرة وتفطير صائم </t>
    </r>
  </si>
  <si>
    <r>
      <t xml:space="preserve">17- </t>
    </r>
    <r>
      <rPr>
        <b/>
        <u/>
        <sz val="13"/>
        <color rgb="FF000000"/>
        <rFont val="Sakkal Majalla"/>
      </rPr>
      <t xml:space="preserve">إيرادات مبيعات منتجات دعوية (غير مقيدة ) </t>
    </r>
  </si>
  <si>
    <r>
      <t xml:space="preserve">11 -   </t>
    </r>
    <r>
      <rPr>
        <b/>
        <u/>
        <sz val="13"/>
        <color rgb="FF000000"/>
        <rFont val="Sakkal Majalla"/>
      </rPr>
      <t>مشروعات تحت التنفيذ</t>
    </r>
  </si>
  <si>
    <r>
      <t>5-</t>
    </r>
    <r>
      <rPr>
        <b/>
        <sz val="13"/>
        <color rgb="FF000000"/>
        <rFont val="Sakkal Majalla"/>
      </rPr>
      <t xml:space="preserve">  </t>
    </r>
    <r>
      <rPr>
        <b/>
        <u/>
        <sz val="13"/>
        <color rgb="FF000000"/>
        <rFont val="Sakkal Majalla"/>
      </rPr>
      <t>نقــد وما في حكمه</t>
    </r>
  </si>
  <si>
    <t>الفتره 01/01/2023 - 31/12/2023</t>
  </si>
  <si>
    <t>31 ديسمبر 2023م</t>
  </si>
  <si>
    <t>ايضاحات حول القوائم المالية للسنة المنتهية في 31 ديسمبر 2023م</t>
  </si>
  <si>
    <t>رواتب وأجور وحوافز ومكافآت</t>
  </si>
  <si>
    <t>مصرف الراجحى 0011</t>
  </si>
  <si>
    <t>الإستثمارات ( المتداولة ) .</t>
  </si>
  <si>
    <t xml:space="preserve">الإستثمارات ( المتداولة ) </t>
  </si>
  <si>
    <t xml:space="preserve">استثمارات متداولة -  في الصناديق والمحافظ </t>
  </si>
  <si>
    <t>استثمار فى صندوق مداين فليج-شركة اتقان كابيتال</t>
  </si>
  <si>
    <t xml:space="preserve">ذمم العاملين - عهد مؤقته  </t>
  </si>
  <si>
    <t>عهده مجموعة محمد فهاد العتيبي لعقار العوالي 2</t>
  </si>
  <si>
    <t>عهده عبد الرحمن الهلالى</t>
  </si>
  <si>
    <t>عهده عرفات غانم</t>
  </si>
  <si>
    <t>عهده محمد سعد الخنبشي</t>
  </si>
  <si>
    <t>عهده عادل الثبيتي</t>
  </si>
  <si>
    <t>ايراد عماره قرطبه 1 مستحق</t>
  </si>
  <si>
    <t>ايراد عماره قرطبه 2 مستحق</t>
  </si>
  <si>
    <t>مستحق عماره الفلاح - شركة المقاولات مستحقه معرض4و5</t>
  </si>
  <si>
    <t>ايراد عماره حي الملك فيصل مستحق(محل4 المغسلة)</t>
  </si>
  <si>
    <t xml:space="preserve">ارض 3و4 بحي الرمال </t>
  </si>
  <si>
    <t>ارض بحي العريض بالمدينة المنورة</t>
  </si>
  <si>
    <t>ارض بحي الحرة الشرقية القبلية بالمدينة المنورة</t>
  </si>
  <si>
    <t>مبني B حي الملك فيصل 7شقق</t>
  </si>
  <si>
    <t>مبني بحي الحرة الشرقية القبلية بالمدينة المنورة</t>
  </si>
  <si>
    <t xml:space="preserve">ذمم دائنة أخرى </t>
  </si>
  <si>
    <t xml:space="preserve">التزام لصالح راشد فهاد الشريف </t>
  </si>
  <si>
    <t>ايراد عماره محلات المكتب مقدمة</t>
  </si>
  <si>
    <t>ايراد عماره النهضه مقدمة</t>
  </si>
  <si>
    <t>ايراد عماره حي الملك فيصل مقدمة(محل 3 مقاولات)</t>
  </si>
  <si>
    <t>ايراد عماره قرطبه 2 مقدمة.</t>
  </si>
  <si>
    <t>مخصص انخفاض فى القيمة</t>
  </si>
  <si>
    <t>صافي  الأصول المقيدة - دعوة  المسلمة وغير المسلمة</t>
  </si>
  <si>
    <t>حقيبة المسلم الجديد(بصيرة)-دعوةالجاليةالمسلمة وغير</t>
  </si>
  <si>
    <t>الحقيبة الدعوية -دعوةالجاليةالمسلمة وغير مسلمة</t>
  </si>
  <si>
    <t xml:space="preserve">تعليم المسلم الجديد(بصيرة)-دعوةالجاليةالمسلمةوغير </t>
  </si>
  <si>
    <t xml:space="preserve">تمكين الدعاة </t>
  </si>
  <si>
    <t>مشروع السلام والسحابة الدعوية- الجاليات</t>
  </si>
  <si>
    <t>تبرعات وهبات مقيدة - عينية</t>
  </si>
  <si>
    <t xml:space="preserve">تبرعات عينية </t>
  </si>
  <si>
    <t>سفر رمضانيه</t>
  </si>
  <si>
    <t>سفره برومزية</t>
  </si>
  <si>
    <t>سفره فضية</t>
  </si>
  <si>
    <t>سفره ذهبية</t>
  </si>
  <si>
    <t xml:space="preserve">كفالة مسلم جديد </t>
  </si>
  <si>
    <t>تبرعات وايرادات اخري - غير مقيدة</t>
  </si>
  <si>
    <t xml:space="preserve">الاشتراكات </t>
  </si>
  <si>
    <t>اوقاف مكه</t>
  </si>
  <si>
    <t xml:space="preserve">وقف - حي الرمال </t>
  </si>
  <si>
    <t xml:space="preserve">تبرعات عينية أوقاف </t>
  </si>
  <si>
    <t xml:space="preserve">تبرعات عينية - عقارين بالمدينه المنورة </t>
  </si>
  <si>
    <t>ايراد عماره قرطبه 1</t>
  </si>
  <si>
    <t>ايراد عماره قرطبه 2</t>
  </si>
  <si>
    <t>ايراد عماره حي الملك فيصل (محل 3 مقاولات )</t>
  </si>
  <si>
    <t>ايراد عماره العوالى بمكه  (رد تاج)</t>
  </si>
  <si>
    <t xml:space="preserve">ارباح استثمارات وقفية </t>
  </si>
  <si>
    <t>ارباح استثمارات وقفية - وقف  .</t>
  </si>
  <si>
    <t>ارباح استثمارية مشروع الرمال</t>
  </si>
  <si>
    <t xml:space="preserve">ارباح مشروع هاجر </t>
  </si>
  <si>
    <t>تذاكر السفر-اداريه وعمومية</t>
  </si>
  <si>
    <t>مصاريف حكومية - تأشيرات -اداريه وعمومية</t>
  </si>
  <si>
    <t>أجور صيانة -اداريه وعمومية</t>
  </si>
  <si>
    <t xml:space="preserve">صيانة وإصلاح - اجهزة التدفئة والتبريد والتهوية </t>
  </si>
  <si>
    <t xml:space="preserve">صيانة وإصلاح-اجهزة التدفئةوالتبريدوالتهوية-اداريه </t>
  </si>
  <si>
    <t>تكاليف البريد والبرقيات - ادارية وعمومية</t>
  </si>
  <si>
    <t>متنوعه - عمرة</t>
  </si>
  <si>
    <t>عقود واتفاقيات  - قسم الانترنت</t>
  </si>
  <si>
    <t>رسوم حكوميه  - قسم الانترنت</t>
  </si>
  <si>
    <t>تعليم عن بعد - الدعوة عبر الانترنت</t>
  </si>
  <si>
    <t>رسوم حكوميه  -دعوة الجالية المسلمة</t>
  </si>
  <si>
    <t>الدعاية الدعوية - دعوة الجاليات المسلمة وغير مسلمة</t>
  </si>
  <si>
    <t>رسوم حكوميه -الدعوة بالعربي</t>
  </si>
  <si>
    <t>عقود واتفاقيات - الدعوة بالعربي</t>
  </si>
  <si>
    <t>تعويضات نهاية الخدمة -برامج غير مقيدة</t>
  </si>
  <si>
    <t>البرمجة والتصميم -برامج غير مقيدة</t>
  </si>
  <si>
    <t>صيانة واصلاح السيارات -برامج غير مقيدة</t>
  </si>
  <si>
    <t>رسوم حكوميه  -برامج غير مقيدة</t>
  </si>
  <si>
    <t>عقود واتفاقيات - برامج غير مقيدة</t>
  </si>
  <si>
    <t>صيانة الشبكات والتمديدات -غير مقيدة</t>
  </si>
  <si>
    <t>مصروفات برامج وأنشطة غير مقيدة  - خدمات تطوعية</t>
  </si>
  <si>
    <t>مصروفات برامج وأنشطة غير مقيدة  - خدمات تطوعية.</t>
  </si>
  <si>
    <t xml:space="preserve">رسوم حكومية  - محمل على النشاط </t>
  </si>
  <si>
    <t>صيانة الشبكات والتمديدات -محمله على النشاط</t>
  </si>
  <si>
    <t>دراسات واستشارات - محملة على النشاط</t>
  </si>
  <si>
    <t xml:space="preserve">تامين طبي  -مصاريف جمع الاموال </t>
  </si>
  <si>
    <t>عقود واتفاقيات - مصاريف جمع الاموال</t>
  </si>
  <si>
    <t>مستوى 1</t>
  </si>
  <si>
    <t>مستوى 2</t>
  </si>
  <si>
    <t>مستوى 3</t>
  </si>
  <si>
    <t>مستوى 4</t>
  </si>
  <si>
    <t>تقريب آخر المدة</t>
  </si>
  <si>
    <t>تقريب أول المدة</t>
  </si>
  <si>
    <t>الإجمالي</t>
  </si>
  <si>
    <t>عقود واتفاقيات</t>
  </si>
  <si>
    <t>دراسات واستشارات</t>
  </si>
  <si>
    <t>خدمات تطوعية</t>
  </si>
  <si>
    <t>صيانة شبكات وتمديدات</t>
  </si>
  <si>
    <t>مصروفات البرامج والأنشطة - بالميزان مقسمة إلى مقيدة وغير مقيدة والميزانية السابقة جميعها صنفت غير مقيدة</t>
  </si>
  <si>
    <t>الفرق - فروقات تقريب</t>
  </si>
  <si>
    <t>تقريب حركة مدين</t>
  </si>
  <si>
    <t>تقريب حركة دائن</t>
  </si>
  <si>
    <t>الأراضي</t>
  </si>
  <si>
    <t>استثمار فى صندوق مداين فليج-شركة اتقان كابيتال - استثمار جديد</t>
  </si>
  <si>
    <t>استثمار فى صندوق مداين فليج - شركة اتقان كابيتال</t>
  </si>
  <si>
    <r>
      <t xml:space="preserve">15- </t>
    </r>
    <r>
      <rPr>
        <b/>
        <u/>
        <sz val="13"/>
        <color rgb="FF000000"/>
        <rFont val="Sakkal Majalla"/>
      </rPr>
      <t>إيرادات التبرعات والهبات</t>
    </r>
  </si>
  <si>
    <t>15- إيرادات التبرعات والهبات - مقيدة</t>
  </si>
  <si>
    <t>15- إيرادات التبرعات والهبات - غير مقيدة</t>
  </si>
  <si>
    <t>15- إيرادات التبرعات والهبات - أوقاف</t>
  </si>
  <si>
    <t>غير مقيدة</t>
  </si>
  <si>
    <t>مقيدة</t>
  </si>
  <si>
    <t>لم يتم تفصيل إيضاح 15</t>
  </si>
  <si>
    <t>الإلــتــزامـــات الـمـتـداولـة</t>
  </si>
  <si>
    <t>فروقات التقريب 7 بالنثرية</t>
  </si>
  <si>
    <t xml:space="preserve">منصه احسان </t>
  </si>
  <si>
    <t>مؤسسة الغويري الخيرية</t>
  </si>
  <si>
    <t>مؤسسة محمد بن عبدالله الجميح الخيرية</t>
  </si>
  <si>
    <t>مؤسسة آل الجميح الخيرية</t>
  </si>
  <si>
    <t>برامج وتدريب وتعليم</t>
  </si>
  <si>
    <t>مشروع اسلمت فعلمني</t>
  </si>
  <si>
    <t>مشروع كفالة الدعاة</t>
  </si>
  <si>
    <t>*استثمار فى صندوق مداين فليج - شركة اتقان كابيتال</t>
  </si>
  <si>
    <t>**شركة آرام المتقدمة للتطوير والاستثمار العقاري</t>
  </si>
  <si>
    <t xml:space="preserve">*مبنى العوالي - مكة المكرمة </t>
  </si>
  <si>
    <r>
      <t>الإطفاء المتراكم</t>
    </r>
    <r>
      <rPr>
        <b/>
        <sz val="13"/>
        <color rgb="FF000000"/>
        <rFont val="Sakkal Majalla"/>
      </rPr>
      <t>:</t>
    </r>
  </si>
  <si>
    <r>
      <t>الإستهلاك المتراكم والهبوط في القيمة</t>
    </r>
    <r>
      <rPr>
        <b/>
        <sz val="13"/>
        <color rgb="FF000000"/>
        <rFont val="Sakkal Majalla"/>
      </rPr>
      <t>:</t>
    </r>
  </si>
  <si>
    <t>31 ديسمبر 2024م</t>
  </si>
  <si>
    <t>الرصيد فى 1يناير 2024م</t>
  </si>
  <si>
    <t>في  31 ديسمبر 2024م</t>
  </si>
  <si>
    <t>في31 ديسمبر 2024م</t>
  </si>
  <si>
    <t xml:space="preserve">( تحويلات ) </t>
  </si>
  <si>
    <t>( تحويلات )</t>
  </si>
  <si>
    <t>فندق الشيشة ــ مكه المكرمه</t>
  </si>
  <si>
    <t xml:space="preserve">معرض العوالى 2 ( دريف ترو ) </t>
  </si>
  <si>
    <t>مبنى B ( هاجر حى الملك فيصل )</t>
  </si>
  <si>
    <t>تأمينات إجتماعية</t>
  </si>
  <si>
    <t>برامج وتصاميم وتطبيقات</t>
  </si>
  <si>
    <t>قـائـمـة الـمـركــز الـمـالـي كما فــي 31 ديـسـمـــبـر 2024م</t>
  </si>
  <si>
    <t>تتمثل منافع الموظفين في مكافأة نهاية الخدمة فقط، حيث لم يتم استخدام وحدة الائتمان المخططة لقياس التزام مكافأة نهاية الخدمة نظراً لتقييم الإدارة بوجود جهد وتكلفة غير مبررة ، حيث تم قياس التزام مكافأة نهاية الخدمة والتكلفة التي يتم تحملها بموجب نظام العمل السعودي وفقاً للمبلغ غير المخصوم لاستحقاق الموظفين كما في 31 ديسمبر 2024م.</t>
  </si>
  <si>
    <t xml:space="preserve">قائمة الأنشطة عن السنة المالية المنتهية في  31 ديسمبر 2024م </t>
  </si>
  <si>
    <t>قـائـمـة الـتـدفـقـات الـنـقـديـة للسنة المالية الـمـنتهـيـة في 31 ديـسـمـبر 2024م</t>
  </si>
  <si>
    <t>ايضاحات حول القوائم المالية للسنة المنتهية في 31 ديسمبر 2024م</t>
  </si>
  <si>
    <t>في31ديسمبر 2023 م</t>
  </si>
  <si>
    <t>منصة إحسان للعمل الخيري</t>
  </si>
  <si>
    <t>اوقاف الشيخ  محمد بن عبدالعزيز الراجحي</t>
  </si>
  <si>
    <t xml:space="preserve">مؤسسة عبدالله العثيم وأولاده الخيرية </t>
  </si>
  <si>
    <t>مؤسسة سليمان بن عبدالعزيز الراجحي الخيرية</t>
  </si>
  <si>
    <t>أوقاف القريشي الخيرية</t>
  </si>
  <si>
    <t>مؤسسة علي عبدالعزيز الضويان الخيرية</t>
  </si>
  <si>
    <t>أوقاف عبدالله بن تركي الضحيان</t>
  </si>
  <si>
    <t>التكفل للعمرة للجاليات</t>
  </si>
  <si>
    <t>إفطار الصائمين</t>
  </si>
  <si>
    <t>كفالة الدعاة</t>
  </si>
  <si>
    <t>مصاريف تشغيلية لموقع دين الإسلام عبر منصة احسان للعمل الخيري</t>
  </si>
  <si>
    <t>الحوار الالكتروني عبر منصة احسان للعمل الخيري</t>
  </si>
  <si>
    <t>موقع دين الإسلام عبر احسان للعمل الخيري</t>
  </si>
  <si>
    <t>تمكين الداعية للحوار والدعوة الالكترونية عبر منصة احسان للعمل الخيري</t>
  </si>
  <si>
    <t>كفالة الدعاة عبر منصة احسان للعمل الخيري</t>
  </si>
  <si>
    <t>تفطير الجاليات المسلمة عبر إقامة مخيم تفطير</t>
  </si>
  <si>
    <t>مشروع تأصيل</t>
  </si>
  <si>
    <t>داعية الذكاء الاصطناعي</t>
  </si>
  <si>
    <t>مشروع جيل واعد</t>
  </si>
  <si>
    <t>31 ديسمبر2023م</t>
  </si>
  <si>
    <r>
      <t xml:space="preserve">19- </t>
    </r>
    <r>
      <rPr>
        <b/>
        <u/>
        <sz val="13"/>
        <color rgb="FF000000"/>
        <rFont val="Sakkal Majalla"/>
      </rPr>
      <t xml:space="preserve">إيرادات عقارات (غير مقيدة ) </t>
    </r>
  </si>
  <si>
    <r>
      <t xml:space="preserve">18-أرباح استثمارات طويلة الاجل </t>
    </r>
    <r>
      <rPr>
        <b/>
        <u/>
        <sz val="13"/>
        <color rgb="FF000000"/>
        <rFont val="Sakkal Majalla"/>
      </rPr>
      <t xml:space="preserve">(غير مقيدة ) </t>
    </r>
  </si>
  <si>
    <t>ارباح استثمارية  مع شركة ارام المتقدمة للتطوير</t>
  </si>
  <si>
    <r>
      <t xml:space="preserve">20- </t>
    </r>
    <r>
      <rPr>
        <b/>
        <u/>
        <sz val="13"/>
        <color rgb="FF000000"/>
        <rFont val="Sakkal Majalla"/>
      </rPr>
      <t>مصروفات البرامج والأنشطة</t>
    </r>
  </si>
  <si>
    <r>
      <t xml:space="preserve">21- </t>
    </r>
    <r>
      <rPr>
        <b/>
        <u/>
        <sz val="13"/>
        <color rgb="FF000000"/>
        <rFont val="Sakkal Majalla"/>
      </rPr>
      <t>مصروفات جمع التبرعات والهبات</t>
    </r>
  </si>
  <si>
    <r>
      <t xml:space="preserve">22- </t>
    </r>
    <r>
      <rPr>
        <b/>
        <u/>
        <sz val="13"/>
        <color rgb="FF000000"/>
        <rFont val="Sakkal Majalla"/>
      </rPr>
      <t>مصروفات مباني الأوقاف</t>
    </r>
  </si>
  <si>
    <r>
      <t xml:space="preserve">23- </t>
    </r>
    <r>
      <rPr>
        <b/>
        <u/>
        <sz val="13"/>
        <color rgb="FF000000"/>
        <rFont val="Sakkal Majalla"/>
      </rPr>
      <t>مصروفات عمومية وإدارية</t>
    </r>
  </si>
  <si>
    <t>تحويلات إلى عقارات إستثمارية</t>
  </si>
  <si>
    <r>
      <rPr>
        <b/>
        <sz val="13"/>
        <rFont val="Sakkal Majalla"/>
      </rPr>
      <t>*ا</t>
    </r>
    <r>
      <rPr>
        <b/>
        <u/>
        <sz val="13"/>
        <rFont val="Sakkal Majalla"/>
      </rPr>
      <t>ستثمار فى صندوق مداين فليج - شركة اتقان كابيتال</t>
    </r>
    <r>
      <rPr>
        <sz val="13"/>
        <rFont val="Sakkal Majalla"/>
      </rPr>
      <t xml:space="preserve">
قامت الجمعية بالاستثمار في صندوق مداين فليج التابع لشركة إتقان كابيتال ب75.000وحدة استثمارية قيمة الوحدة 100 ريال بغرض استثمارها بمشاريع الصندوق .</t>
    </r>
  </si>
  <si>
    <r>
      <rPr>
        <b/>
        <sz val="13"/>
        <rFont val="Sakkal Majalla"/>
      </rPr>
      <t>**</t>
    </r>
    <r>
      <rPr>
        <b/>
        <u/>
        <sz val="13"/>
        <rFont val="Sakkal Majalla"/>
      </rPr>
      <t>شركة آرام المتقدمة للتطوير والاستثمار العقاري</t>
    </r>
    <r>
      <rPr>
        <sz val="13"/>
        <rFont val="Sakkal Majalla"/>
      </rPr>
      <t xml:space="preserve">
تقوم شركة آرام المتقدمة للتطوير والاستثمار العقاري بإدارة وتطوير مشروع بناء عمارة سكنية تحتوي فلل سكنية بغرض إعادة بيعها والحصول على أرباح وتوزيعها تبلغ الفترة المقدرة نظير استكمال المشروع 18 شهر.</t>
    </r>
  </si>
  <si>
    <r>
      <t xml:space="preserve">13 - </t>
    </r>
    <r>
      <rPr>
        <b/>
        <u/>
        <sz val="13"/>
        <color rgb="FF000000"/>
        <rFont val="Sakkal Majalla"/>
      </rPr>
      <t>مستحقات وأرصدة دائنة  أخرى</t>
    </r>
  </si>
  <si>
    <r>
      <t>18-</t>
    </r>
    <r>
      <rPr>
        <b/>
        <u/>
        <sz val="13"/>
        <color rgb="FF000000"/>
        <rFont val="Sakkal Majalla"/>
      </rPr>
      <t xml:space="preserve">أرباح استثمارات طويلة الاجل (غير مقيدة ) </t>
    </r>
  </si>
  <si>
    <t>*تتضمن إيرادات مبنى العوالي -مكة المكرمة كما في 31 ديمسبر 2023 مبلغ 4,325,670 ريال قيمة إيجارات سنوات سابقة لمعرض رد تاج عن عامين ونصف العام(بواقع 1,730,268ريال سنوياً) لم تسجل في حينه نظراً لوجود نزاع تحكيمي متعلق بالمبنى وانتهى النزاع عام2023م وجرى تحصيل مبالغ الإيجارات المتعلقة بالنزاع خلال عام 2023م.</t>
  </si>
  <si>
    <t>بناء عقار بمكة المكرمة مشروع الششة (إيضاح 1/11)</t>
  </si>
  <si>
    <r>
      <rPr>
        <b/>
        <sz val="13"/>
        <color rgb="FF000000"/>
        <rFont val="Sakkal Majalla"/>
      </rPr>
      <t xml:space="preserve"> 1/11 - مشروع الششة</t>
    </r>
    <r>
      <rPr>
        <sz val="13"/>
        <color rgb="FF000000"/>
        <rFont val="Sakkal Majalla"/>
      </rPr>
      <t xml:space="preserve"> 
المشروع هو عبارة عن بناء فندق بمنطقة الششة بمكة المكرمة ،تم اكتمال المشروع وتم التاجير</t>
    </r>
  </si>
  <si>
    <t>تتمثل الحركة على المشروعات تحت التنفيذ على النحو الآتي:.</t>
  </si>
  <si>
    <t>إضافات خلال العام</t>
  </si>
  <si>
    <t>يشمل بند المشروعات تحت التنفيذ المشروعات الاستثمارية التالية:</t>
  </si>
  <si>
    <t>أجهزة حاسب 
آلي وخوادم</t>
  </si>
  <si>
    <t xml:space="preserve">فيما يلي بيان ببعض  التبرعات المقيدة  خلال السنة المنتهية في 31 ديسمبر 2024م  : </t>
  </si>
  <si>
    <t>مشروع بناء معرض بمكة المكرمة - العوالي (إيضاح 11 / 2)</t>
  </si>
  <si>
    <t>* مشروع بناء وحدات سكنية بحي عريض بالمدينة المنورة (إيضاح 11  /3)</t>
  </si>
  <si>
    <t>* مشروع بناء محطه وقود بحي الرمال بالرياض (إيضاح 11  /4)</t>
  </si>
  <si>
    <r>
      <rPr>
        <b/>
        <sz val="13"/>
        <color rgb="FF000000"/>
        <rFont val="Sakkal Majalla"/>
      </rPr>
      <t>11 /2 - مشروع بناء معرض بمكة المكرمة - العوالي 2</t>
    </r>
    <r>
      <rPr>
        <sz val="13"/>
        <color rgb="FF000000"/>
        <rFont val="Sakkal Majalla"/>
      </rPr>
      <t xml:space="preserve">
المشروع هو عبارة عن بناء عقار تجاري بحي العوالي بمكة المكرمة ، تم اكتمال المشروع وتم التاجير</t>
    </r>
  </si>
  <si>
    <r>
      <rPr>
        <b/>
        <sz val="13"/>
        <color rgb="FF000000"/>
        <rFont val="Sakkal Majalla"/>
      </rPr>
      <t>11  /3 - مشروع بناء وحدات سكنية بحي عريض بالمدينة المنورة</t>
    </r>
    <r>
      <rPr>
        <sz val="13"/>
        <color rgb="FF000000"/>
        <rFont val="Sakkal Majalla"/>
      </rPr>
      <t xml:space="preserve">
المشروع هو عبارة عن بناء وحدات سكنيه استوديوهات بحي عريض بالمدينة المنورة  ، وحتى تاريخ القوائم المالية لم تكتمل مرافق المشروع من مياه وكهرباء ودفاع مدني وبالتالي فإن الإدارة إعتبرت بأن المشروع لم يكن قابلاً للتشغيل بالطريقة التي تستهدفها الإدارة .</t>
    </r>
  </si>
  <si>
    <r>
      <rPr>
        <b/>
        <sz val="13"/>
        <color rgb="FF000000"/>
        <rFont val="Sakkal Majalla"/>
      </rPr>
      <t>11  /4- مشروع بناء محطه وقود بحي الرمال بالرياض</t>
    </r>
    <r>
      <rPr>
        <sz val="13"/>
        <color rgb="FF000000"/>
        <rFont val="Sakkal Majalla"/>
      </rPr>
      <t xml:space="preserve">
المشروع هو عبارة عن بناء محطه وقود بحي الرمال بالرياض  ، وحتى تاريخ القوائم المالية لم تكتمل مرافق المشروع من مياه وكهرباء ودفاع مدني وبالتالي فإن الإدارة إعتبرت بأن المشروع لم يكن قابلاً للتشغيل بالطريقة التي تستهدفها الإدارة .</t>
    </r>
  </si>
  <si>
    <t>مسجلة بالمركز الوطني لتنمية القطاع غير الربحي  برقم (3415)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</si>
</sst>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00\ _ر_._س_._‏_-;\-* #,##0.00\ _ر_._س_._‏_-;_-* &quot;-&quot;??\ _ر_._س_._‏_-;_-@_-"/>
    <numFmt numFmtId="165" formatCode="#,##0;[Red]\(#,##0\)"/>
    <numFmt numFmtId="166" formatCode="#,##0_-;\(#,###\)"/>
    <numFmt numFmtId="167" formatCode="#,##0_-;[Red]\(#,###\)"/>
    <numFmt numFmtId="168" formatCode="0_);[Red]\(0\)"/>
    <numFmt numFmtId="169" formatCode="_-* #,##0_-;\-* #,##0_-;_-* &quot;-&quot;??_-;_-@_-"/>
    <numFmt numFmtId="170" formatCode="#,##0;\(#,##0\);\-"/>
    <numFmt numFmtId="171" formatCode="#,##0_-;[Red]\(#,##0\)"/>
  </numFmts>
  <fonts count="33" x14ac:knownFonts="1">
    <font>
      <sz val="11"/>
      <color theme="1"/>
      <name val="Arial"/>
      <family val="2"/>
      <scheme val="minor"/>
    </font>
    <font>
      <b/>
      <sz val="13"/>
      <color theme="1"/>
      <name val="Sakkal Majalla"/>
    </font>
    <font>
      <b/>
      <u/>
      <sz val="13"/>
      <color theme="1"/>
      <name val="Sakkal Majalla"/>
    </font>
    <font>
      <sz val="13"/>
      <color theme="1"/>
      <name val="Sakkal Majalla"/>
    </font>
    <font>
      <sz val="10"/>
      <name val="Arial"/>
      <family val="2"/>
    </font>
    <font>
      <sz val="10"/>
      <name val="Arial"/>
      <family val="2"/>
      <charset val="178"/>
    </font>
    <font>
      <sz val="13"/>
      <name val="Sakkal Majalla"/>
    </font>
    <font>
      <b/>
      <u/>
      <sz val="13"/>
      <name val="Sakkal Majalla"/>
    </font>
    <font>
      <b/>
      <sz val="13"/>
      <name val="Sakkal Majalla"/>
    </font>
    <font>
      <u/>
      <sz val="13"/>
      <name val="Sakkal Majalla"/>
    </font>
    <font>
      <b/>
      <u/>
      <sz val="13"/>
      <color rgb="FF000000"/>
      <name val="Sakkal Majalla"/>
    </font>
    <font>
      <sz val="13"/>
      <color rgb="FF000000"/>
      <name val="Sakkal Majalla"/>
    </font>
    <font>
      <b/>
      <sz val="13"/>
      <color rgb="FF000000"/>
      <name val="Sakkal Majalla"/>
    </font>
    <font>
      <b/>
      <sz val="13"/>
      <color theme="1" tint="4.9989318521683403E-2"/>
      <name val="Sakkal Majalla"/>
    </font>
    <font>
      <sz val="13"/>
      <color theme="1" tint="4.9989318521683403E-2"/>
      <name val="Sakkal Majalla"/>
    </font>
    <font>
      <sz val="11"/>
      <color rgb="FF000000"/>
      <name val="Calibri"/>
      <family val="2"/>
    </font>
    <font>
      <b/>
      <sz val="11"/>
      <color rgb="FF000000"/>
      <name val="Calibri"/>
      <family val="2"/>
    </font>
    <font>
      <b/>
      <sz val="11"/>
      <color rgb="FFFFFFFF"/>
      <name val="Calibri"/>
      <family val="2"/>
    </font>
    <font>
      <sz val="11"/>
      <color rgb="FFFF0000"/>
      <name val="Calibri"/>
      <family val="2"/>
    </font>
    <font>
      <b/>
      <sz val="11"/>
      <color rgb="FFFF0000"/>
      <name val="Calibri"/>
      <family val="2"/>
    </font>
    <font>
      <sz val="10"/>
      <color rgb="FF000000"/>
      <name val="Calibri"/>
      <family val="2"/>
    </font>
    <font>
      <sz val="11"/>
      <name val="Calibri"/>
      <family val="2"/>
    </font>
    <font>
      <b/>
      <sz val="10"/>
      <name val="Calibri"/>
      <family val="2"/>
    </font>
    <font>
      <b/>
      <sz val="11"/>
      <name val="Calibri"/>
      <family val="2"/>
    </font>
    <font>
      <sz val="10"/>
      <name val="Calibri"/>
      <family val="2"/>
    </font>
    <font>
      <sz val="10"/>
      <color rgb="FFFF0000"/>
      <name val="Calibri"/>
      <family val="2"/>
    </font>
    <font>
      <sz val="11"/>
      <color rgb="FFFFFFFF"/>
      <name val="Calibri"/>
      <family val="2"/>
    </font>
    <font>
      <sz val="11"/>
      <color theme="1"/>
      <name val="Arial"/>
      <family val="2"/>
      <scheme val="minor"/>
    </font>
    <font>
      <b/>
      <sz val="13"/>
      <color theme="0"/>
      <name val="Sakkal Majalla"/>
    </font>
    <font>
      <sz val="8"/>
      <name val="Arial"/>
      <family val="2"/>
      <scheme val="minor"/>
    </font>
    <font>
      <b/>
      <sz val="11"/>
      <color rgb="FF7030A0"/>
      <name val="Calibri"/>
      <family val="2"/>
    </font>
    <font>
      <sz val="11"/>
      <color rgb="FF7030A0"/>
      <name val="Arial"/>
      <family val="2"/>
      <scheme val="minor"/>
    </font>
    <font>
      <sz val="11"/>
      <color rgb="FF7030A0"/>
      <name val="Calibri"/>
      <family val="2"/>
    </font>
  </fonts>
  <fills count="7">
    <fill>
      <patternFill patternType="none"/>
    </fill>
    <fill>
      <patternFill patternType="gray125"/>
    </fill>
    <fill>
      <patternFill patternType="solid">
        <fgColor rgb="FF286090"/>
        <bgColor rgb="FF286090"/>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s>
  <borders count="12">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thin">
        <color indexed="64"/>
      </bottom>
      <diagonal/>
    </border>
    <border>
      <left/>
      <right/>
      <top style="double">
        <color indexed="64"/>
      </top>
      <bottom style="double">
        <color indexed="64"/>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s>
  <cellStyleXfs count="7">
    <xf numFmtId="0" fontId="0" fillId="0" borderId="0"/>
    <xf numFmtId="0" fontId="4" fillId="0" borderId="0"/>
    <xf numFmtId="0" fontId="5" fillId="0" borderId="0" applyNumberFormat="0">
      <alignment horizontal="right"/>
    </xf>
    <xf numFmtId="0" fontId="4" fillId="0" borderId="0"/>
    <xf numFmtId="43" fontId="4" fillId="0" borderId="0" applyFont="0" applyFill="0" applyBorder="0" applyAlignment="0" applyProtection="0"/>
    <xf numFmtId="0" fontId="15" fillId="0" borderId="0" applyBorder="0"/>
    <xf numFmtId="43" fontId="27" fillId="0" borderId="0" applyFont="0" applyFill="0" applyBorder="0" applyAlignment="0" applyProtection="0"/>
  </cellStyleXfs>
  <cellXfs count="254">
    <xf numFmtId="0" fontId="0" fillId="0" borderId="0" xfId="0"/>
    <xf numFmtId="169" fontId="6" fillId="0" borderId="0" xfId="4" applyNumberFormat="1" applyFont="1" applyFill="1" applyAlignment="1">
      <alignment vertical="center" readingOrder="2"/>
    </xf>
    <xf numFmtId="169" fontId="6" fillId="0" borderId="0" xfId="4" applyNumberFormat="1" applyFont="1" applyFill="1" applyAlignment="1">
      <alignment readingOrder="2"/>
    </xf>
    <xf numFmtId="3" fontId="8" fillId="0" borderId="0" xfId="0" applyNumberFormat="1" applyFont="1" applyAlignment="1">
      <alignment horizontal="center" vertical="center" readingOrder="2"/>
    </xf>
    <xf numFmtId="0" fontId="11" fillId="0" borderId="0" xfId="0" applyFont="1" applyAlignment="1">
      <alignment horizontal="right" vertical="center" wrapText="1" readingOrder="2"/>
    </xf>
    <xf numFmtId="3" fontId="6" fillId="0" borderId="0" xfId="0" applyNumberFormat="1" applyFont="1" applyAlignment="1">
      <alignment horizontal="center" vertical="center" readingOrder="2"/>
    </xf>
    <xf numFmtId="170" fontId="6" fillId="0" borderId="3" xfId="0" applyNumberFormat="1" applyFont="1" applyBorder="1" applyAlignment="1">
      <alignment horizontal="right" vertical="center" readingOrder="2"/>
    </xf>
    <xf numFmtId="170" fontId="6" fillId="0" borderId="0" xfId="0" applyNumberFormat="1" applyFont="1" applyAlignment="1">
      <alignment horizontal="right" vertical="center" readingOrder="2"/>
    </xf>
    <xf numFmtId="170" fontId="8" fillId="0" borderId="4" xfId="0" applyNumberFormat="1" applyFont="1" applyBorder="1" applyAlignment="1">
      <alignment horizontal="right" vertical="center" readingOrder="2"/>
    </xf>
    <xf numFmtId="170" fontId="8" fillId="0" borderId="0" xfId="0" applyNumberFormat="1" applyFont="1" applyAlignment="1">
      <alignment horizontal="right" vertical="center" readingOrder="2"/>
    </xf>
    <xf numFmtId="170" fontId="8" fillId="0" borderId="1" xfId="0" applyNumberFormat="1" applyFont="1" applyBorder="1" applyAlignment="1">
      <alignment horizontal="right" vertical="center" readingOrder="2"/>
    </xf>
    <xf numFmtId="170" fontId="8" fillId="0" borderId="5" xfId="0" applyNumberFormat="1" applyFont="1" applyBorder="1" applyAlignment="1">
      <alignment horizontal="right" vertical="center" readingOrder="2"/>
    </xf>
    <xf numFmtId="170" fontId="8" fillId="0" borderId="3" xfId="0" applyNumberFormat="1" applyFont="1" applyBorder="1" applyAlignment="1">
      <alignment horizontal="right" vertical="center" readingOrder="2"/>
    </xf>
    <xf numFmtId="170" fontId="9" fillId="0" borderId="0" xfId="0" applyNumberFormat="1" applyFont="1" applyAlignment="1">
      <alignment horizontal="right" vertical="center" readingOrder="2"/>
    </xf>
    <xf numFmtId="170" fontId="6" fillId="0" borderId="0" xfId="1" applyNumberFormat="1" applyFont="1" applyAlignment="1">
      <alignment horizontal="right" vertical="center" readingOrder="2"/>
    </xf>
    <xf numFmtId="170" fontId="11" fillId="0" borderId="0" xfId="0" applyNumberFormat="1" applyFont="1" applyAlignment="1">
      <alignment vertical="center" wrapText="1" readingOrder="2"/>
    </xf>
    <xf numFmtId="170" fontId="11" fillId="0" borderId="3" xfId="0" applyNumberFormat="1" applyFont="1" applyBorder="1" applyAlignment="1">
      <alignment vertical="center" wrapText="1" readingOrder="2"/>
    </xf>
    <xf numFmtId="170" fontId="12" fillId="0" borderId="5" xfId="0" applyNumberFormat="1" applyFont="1" applyBorder="1" applyAlignment="1">
      <alignment vertical="center" wrapText="1" readingOrder="2"/>
    </xf>
    <xf numFmtId="170" fontId="12" fillId="0" borderId="4" xfId="0" applyNumberFormat="1" applyFont="1" applyBorder="1" applyAlignment="1">
      <alignment vertical="center" wrapText="1" readingOrder="2"/>
    </xf>
    <xf numFmtId="0" fontId="7" fillId="0" borderId="0" xfId="1" applyFont="1" applyAlignment="1">
      <alignment horizontal="right" vertical="center" readingOrder="2"/>
    </xf>
    <xf numFmtId="0" fontId="12" fillId="0" borderId="3" xfId="0" applyFont="1" applyBorder="1" applyAlignment="1">
      <alignment horizontal="center" vertical="center" wrapText="1" readingOrder="2"/>
    </xf>
    <xf numFmtId="170" fontId="12" fillId="0" borderId="1" xfId="0" applyNumberFormat="1" applyFont="1" applyBorder="1" applyAlignment="1">
      <alignment vertical="center" wrapText="1" readingOrder="2"/>
    </xf>
    <xf numFmtId="170" fontId="12" fillId="0" borderId="0" xfId="0" applyNumberFormat="1" applyFont="1" applyAlignment="1">
      <alignment vertical="center" wrapText="1" readingOrder="2"/>
    </xf>
    <xf numFmtId="0" fontId="8" fillId="0" borderId="0" xfId="0" applyFont="1" applyAlignment="1">
      <alignment horizontal="right" vertical="center" readingOrder="2"/>
    </xf>
    <xf numFmtId="0" fontId="6" fillId="0" borderId="0" xfId="0" applyFont="1" applyAlignment="1">
      <alignment horizontal="right" vertical="center" readingOrder="2"/>
    </xf>
    <xf numFmtId="0" fontId="8" fillId="0" borderId="3" xfId="1" applyFont="1" applyBorder="1" applyAlignment="1">
      <alignment horizontal="center" vertical="center" wrapText="1" readingOrder="2"/>
    </xf>
    <xf numFmtId="0" fontId="6" fillId="0" borderId="0" xfId="1" applyFont="1" applyAlignment="1">
      <alignment horizontal="center" vertical="center" wrapText="1" readingOrder="2"/>
    </xf>
    <xf numFmtId="0" fontId="6" fillId="0" borderId="0" xfId="1" applyFont="1" applyAlignment="1">
      <alignment horizontal="right" vertical="center" readingOrder="2"/>
    </xf>
    <xf numFmtId="0" fontId="15" fillId="0" borderId="0" xfId="5"/>
    <xf numFmtId="0" fontId="15" fillId="0" borderId="0" xfId="5" applyAlignment="1">
      <alignment horizontal="right"/>
    </xf>
    <xf numFmtId="0" fontId="16" fillId="0" borderId="8" xfId="5" applyFont="1" applyBorder="1" applyAlignment="1">
      <alignment horizontal="right"/>
    </xf>
    <xf numFmtId="0" fontId="15" fillId="0" borderId="8" xfId="5" applyBorder="1" applyAlignment="1">
      <alignment horizontal="right"/>
    </xf>
    <xf numFmtId="4" fontId="15" fillId="0" borderId="8" xfId="5" applyNumberFormat="1" applyBorder="1" applyAlignment="1">
      <alignment horizontal="right"/>
    </xf>
    <xf numFmtId="4" fontId="16" fillId="0" borderId="8" xfId="5" applyNumberFormat="1" applyFont="1" applyBorder="1" applyAlignment="1">
      <alignment horizontal="right"/>
    </xf>
    <xf numFmtId="0" fontId="15" fillId="0" borderId="0" xfId="5" applyAlignment="1">
      <alignment wrapText="1"/>
    </xf>
    <xf numFmtId="0" fontId="6" fillId="0" borderId="0" xfId="1" applyFont="1" applyAlignment="1">
      <alignment vertical="center" readingOrder="2"/>
    </xf>
    <xf numFmtId="0" fontId="6" fillId="0" borderId="0" xfId="1" applyFont="1" applyAlignment="1">
      <alignment horizontal="right" vertical="center" wrapText="1" readingOrder="2"/>
    </xf>
    <xf numFmtId="0" fontId="8" fillId="0" borderId="0" xfId="1" applyFont="1" applyAlignment="1">
      <alignment vertical="center" readingOrder="2"/>
    </xf>
    <xf numFmtId="0" fontId="8" fillId="0" borderId="3" xfId="1" applyFont="1" applyBorder="1" applyAlignment="1">
      <alignment horizontal="right" vertical="center" readingOrder="2"/>
    </xf>
    <xf numFmtId="0" fontId="6" fillId="0" borderId="3" xfId="1" applyFont="1" applyBorder="1" applyAlignment="1">
      <alignment vertical="center" readingOrder="2"/>
    </xf>
    <xf numFmtId="0" fontId="8" fillId="0" borderId="3" xfId="1" applyFont="1" applyBorder="1" applyAlignment="1">
      <alignment horizontal="center" vertical="center" readingOrder="2"/>
    </xf>
    <xf numFmtId="0" fontId="12" fillId="0" borderId="0" xfId="0" applyFont="1" applyAlignment="1">
      <alignment horizontal="center" vertical="center" wrapText="1" readingOrder="2"/>
    </xf>
    <xf numFmtId="0" fontId="6" fillId="0" borderId="0" xfId="1" applyFont="1" applyAlignment="1">
      <alignment horizontal="justify" vertical="justify" wrapText="1" readingOrder="2"/>
    </xf>
    <xf numFmtId="0" fontId="8" fillId="0" borderId="0" xfId="1" applyFont="1" applyAlignment="1">
      <alignment horizontal="center" vertical="justify" wrapText="1" readingOrder="2"/>
    </xf>
    <xf numFmtId="0" fontId="6" fillId="0" borderId="0" xfId="1" applyFont="1" applyAlignment="1">
      <alignment horizontal="right" vertical="justify" wrapText="1" readingOrder="2"/>
    </xf>
    <xf numFmtId="0" fontId="6" fillId="0" borderId="0" xfId="2" applyFont="1" applyAlignment="1">
      <alignment horizontal="right" vertical="center" readingOrder="2"/>
    </xf>
    <xf numFmtId="4" fontId="8" fillId="0" borderId="0" xfId="2" applyNumberFormat="1" applyFont="1" applyAlignment="1">
      <alignment vertical="center" readingOrder="2"/>
    </xf>
    <xf numFmtId="0" fontId="7" fillId="0" borderId="0" xfId="1" applyFont="1" applyAlignment="1">
      <alignment horizontal="center" vertical="center" readingOrder="2"/>
    </xf>
    <xf numFmtId="170" fontId="6" fillId="0" borderId="0" xfId="1" applyNumberFormat="1" applyFont="1" applyAlignment="1">
      <alignment vertical="center" readingOrder="2"/>
    </xf>
    <xf numFmtId="165" fontId="1" fillId="0" borderId="0" xfId="1" applyNumberFormat="1" applyFont="1" applyAlignment="1">
      <alignment horizontal="center" vertical="center" readingOrder="2"/>
    </xf>
    <xf numFmtId="0" fontId="3" fillId="0" borderId="0" xfId="1" applyFont="1" applyAlignment="1">
      <alignment horizontal="center" vertical="center"/>
    </xf>
    <xf numFmtId="0" fontId="2" fillId="0" borderId="0" xfId="1" applyFont="1" applyAlignment="1">
      <alignment horizontal="center" vertical="center" readingOrder="2"/>
    </xf>
    <xf numFmtId="0" fontId="11" fillId="0" borderId="0" xfId="0" applyFont="1" applyAlignment="1">
      <alignment horizontal="center" vertical="center" wrapText="1" readingOrder="2"/>
    </xf>
    <xf numFmtId="0" fontId="6" fillId="0" borderId="0" xfId="1" applyFont="1" applyAlignment="1">
      <alignment horizontal="center" vertical="center"/>
    </xf>
    <xf numFmtId="0" fontId="11" fillId="0" borderId="0" xfId="0" applyFont="1" applyAlignment="1">
      <alignment horizontal="justify" vertical="center" readingOrder="2"/>
    </xf>
    <xf numFmtId="0" fontId="3" fillId="0" borderId="0" xfId="1" applyFont="1" applyAlignment="1">
      <alignment vertical="center" readingOrder="2"/>
    </xf>
    <xf numFmtId="0" fontId="3" fillId="0" borderId="0" xfId="1" applyFont="1" applyAlignment="1">
      <alignment horizontal="right" vertical="center" indent="1" readingOrder="2"/>
    </xf>
    <xf numFmtId="167" fontId="3" fillId="0" borderId="0" xfId="1" applyNumberFormat="1" applyFont="1" applyAlignment="1">
      <alignment horizontal="right" vertical="center" readingOrder="2"/>
    </xf>
    <xf numFmtId="0" fontId="3" fillId="0" borderId="0" xfId="1" applyFont="1" applyAlignment="1">
      <alignment horizontal="right" vertical="center" readingOrder="2"/>
    </xf>
    <xf numFmtId="0" fontId="10" fillId="0" borderId="0" xfId="0" applyFont="1" applyAlignment="1">
      <alignment horizontal="right" vertical="center" wrapText="1" readingOrder="2"/>
    </xf>
    <xf numFmtId="0" fontId="11" fillId="0" borderId="0" xfId="0" applyFont="1" applyAlignment="1">
      <alignment horizontal="justify" vertical="center" wrapText="1" readingOrder="2"/>
    </xf>
    <xf numFmtId="170" fontId="6" fillId="0" borderId="3" xfId="1" applyNumberFormat="1" applyFont="1" applyBorder="1" applyAlignment="1">
      <alignment vertical="center" readingOrder="2"/>
    </xf>
    <xf numFmtId="0" fontId="6" fillId="0" borderId="0" xfId="1" applyFont="1" applyAlignment="1">
      <alignment vertical="top" readingOrder="2"/>
    </xf>
    <xf numFmtId="0" fontId="7" fillId="0" borderId="0" xfId="0" applyFont="1" applyAlignment="1">
      <alignment horizontal="right" vertical="center" readingOrder="2"/>
    </xf>
    <xf numFmtId="0" fontId="11" fillId="0" borderId="3" xfId="0" applyFont="1" applyBorder="1" applyAlignment="1">
      <alignment horizontal="center" vertical="center" wrapText="1" readingOrder="2"/>
    </xf>
    <xf numFmtId="170" fontId="6" fillId="0" borderId="3" xfId="0" applyNumberFormat="1" applyFont="1" applyBorder="1" applyAlignment="1">
      <alignment vertical="center" readingOrder="2"/>
    </xf>
    <xf numFmtId="170" fontId="11" fillId="0" borderId="7" xfId="0" applyNumberFormat="1" applyFont="1" applyBorder="1" applyAlignment="1">
      <alignment vertical="center" wrapText="1" readingOrder="2"/>
    </xf>
    <xf numFmtId="170" fontId="11" fillId="0" borderId="6" xfId="0" applyNumberFormat="1" applyFont="1" applyBorder="1" applyAlignment="1">
      <alignment vertical="center" wrapText="1" readingOrder="2"/>
    </xf>
    <xf numFmtId="168" fontId="6" fillId="0" borderId="0" xfId="1" applyNumberFormat="1" applyFont="1" applyAlignment="1">
      <alignment horizontal="right" vertical="center" readingOrder="2"/>
    </xf>
    <xf numFmtId="0" fontId="6" fillId="0" borderId="0" xfId="1" applyFont="1" applyAlignment="1">
      <alignment vertical="center"/>
    </xf>
    <xf numFmtId="0" fontId="11" fillId="0" borderId="0" xfId="0" applyFont="1" applyAlignment="1">
      <alignment horizontal="right" vertical="center" readingOrder="2"/>
    </xf>
    <xf numFmtId="0" fontId="9" fillId="0" borderId="0" xfId="1" applyFont="1" applyAlignment="1">
      <alignment horizontal="center" vertical="center" wrapText="1" readingOrder="2"/>
    </xf>
    <xf numFmtId="0" fontId="6" fillId="0" borderId="0" xfId="1" applyFont="1" applyAlignment="1">
      <alignment readingOrder="2"/>
    </xf>
    <xf numFmtId="166" fontId="6" fillId="0" borderId="0" xfId="1" applyNumberFormat="1" applyFont="1" applyAlignment="1">
      <alignment readingOrder="2"/>
    </xf>
    <xf numFmtId="0" fontId="6" fillId="0" borderId="0" xfId="3" applyFont="1" applyAlignment="1">
      <alignment vertical="center" readingOrder="2"/>
    </xf>
    <xf numFmtId="166" fontId="6" fillId="0" borderId="0" xfId="1" applyNumberFormat="1" applyFont="1" applyAlignment="1">
      <alignment horizontal="center" vertical="center" readingOrder="2"/>
    </xf>
    <xf numFmtId="168" fontId="6" fillId="0" borderId="0" xfId="1" applyNumberFormat="1" applyFont="1" applyAlignment="1">
      <alignment horizontal="center" vertical="center" readingOrder="2"/>
    </xf>
    <xf numFmtId="168" fontId="8" fillId="0" borderId="0" xfId="1" applyNumberFormat="1" applyFont="1" applyAlignment="1">
      <alignment horizontal="center" vertical="center" readingOrder="2"/>
    </xf>
    <xf numFmtId="170" fontId="8" fillId="0" borderId="4" xfId="1" applyNumberFormat="1" applyFont="1" applyBorder="1" applyAlignment="1">
      <alignment horizontal="right" vertical="center" readingOrder="2"/>
    </xf>
    <xf numFmtId="3" fontId="6" fillId="0" borderId="0" xfId="1" applyNumberFormat="1" applyFont="1" applyAlignment="1">
      <alignment horizontal="center" vertical="center" readingOrder="2"/>
    </xf>
    <xf numFmtId="166" fontId="8" fillId="0" borderId="0" xfId="1" applyNumberFormat="1" applyFont="1" applyAlignment="1">
      <alignment horizontal="center" vertical="center" readingOrder="2"/>
    </xf>
    <xf numFmtId="170" fontId="8" fillId="0" borderId="0" xfId="1" applyNumberFormat="1" applyFont="1" applyAlignment="1">
      <alignment horizontal="right" vertical="center" readingOrder="2"/>
    </xf>
    <xf numFmtId="0" fontId="7" fillId="0" borderId="0" xfId="1" applyFont="1" applyAlignment="1">
      <alignment vertical="center" readingOrder="2"/>
    </xf>
    <xf numFmtId="0" fontId="8" fillId="0" borderId="2" xfId="1" applyFont="1" applyBorder="1" applyAlignment="1">
      <alignment horizontal="right" vertical="center" readingOrder="2"/>
    </xf>
    <xf numFmtId="0" fontId="8" fillId="0" borderId="0" xfId="1" applyFont="1" applyAlignment="1">
      <alignment horizontal="right" vertical="center" readingOrder="2"/>
    </xf>
    <xf numFmtId="166" fontId="6" fillId="0" borderId="0" xfId="1" applyNumberFormat="1" applyFont="1" applyAlignment="1">
      <alignment vertical="center" readingOrder="2"/>
    </xf>
    <xf numFmtId="170" fontId="7" fillId="0" borderId="0" xfId="1" applyNumberFormat="1" applyFont="1" applyAlignment="1">
      <alignment horizontal="right" vertical="center" readingOrder="2"/>
    </xf>
    <xf numFmtId="170" fontId="9" fillId="0" borderId="0" xfId="1" applyNumberFormat="1" applyFont="1" applyAlignment="1">
      <alignment horizontal="right" vertical="center" readingOrder="2"/>
    </xf>
    <xf numFmtId="170" fontId="8" fillId="0" borderId="1" xfId="1" applyNumberFormat="1" applyFont="1" applyBorder="1" applyAlignment="1">
      <alignment horizontal="right" vertical="center" readingOrder="2"/>
    </xf>
    <xf numFmtId="170" fontId="13" fillId="0" borderId="1" xfId="0" applyNumberFormat="1" applyFont="1" applyBorder="1" applyAlignment="1">
      <alignment horizontal="right" vertical="center" readingOrder="2"/>
    </xf>
    <xf numFmtId="0" fontId="6" fillId="0" borderId="3" xfId="1" applyFont="1" applyBorder="1" applyAlignment="1">
      <alignment horizontal="right" vertical="center" readingOrder="2"/>
    </xf>
    <xf numFmtId="0" fontId="18" fillId="0" borderId="0" xfId="5" applyFont="1"/>
    <xf numFmtId="3" fontId="15" fillId="0" borderId="0" xfId="5" applyNumberFormat="1"/>
    <xf numFmtId="0" fontId="20" fillId="0" borderId="0" xfId="5" applyFont="1"/>
    <xf numFmtId="0" fontId="7" fillId="0" borderId="0" xfId="0" applyFont="1" applyAlignment="1">
      <alignment horizontal="right" readingOrder="2"/>
    </xf>
    <xf numFmtId="0" fontId="11" fillId="0" borderId="3" xfId="0" applyFont="1" applyBorder="1" applyAlignment="1">
      <alignment horizontal="center" wrapText="1" readingOrder="2"/>
    </xf>
    <xf numFmtId="0" fontId="11" fillId="0" borderId="0" xfId="0" applyFont="1" applyAlignment="1">
      <alignment horizontal="center" wrapText="1" readingOrder="2"/>
    </xf>
    <xf numFmtId="0" fontId="12" fillId="0" borderId="3" xfId="0" applyFont="1" applyBorder="1" applyAlignment="1">
      <alignment horizontal="center" wrapText="1" readingOrder="2"/>
    </xf>
    <xf numFmtId="3" fontId="18" fillId="0" borderId="8" xfId="5" applyNumberFormat="1" applyFont="1" applyBorder="1" applyAlignment="1">
      <alignment horizontal="right"/>
    </xf>
    <xf numFmtId="0" fontId="17" fillId="2" borderId="0" xfId="5" applyFont="1" applyFill="1" applyAlignment="1">
      <alignment horizontal="center" wrapText="1"/>
    </xf>
    <xf numFmtId="1" fontId="17" fillId="2" borderId="0" xfId="5" applyNumberFormat="1" applyFont="1" applyFill="1" applyAlignment="1">
      <alignment horizontal="left"/>
    </xf>
    <xf numFmtId="1" fontId="16" fillId="0" borderId="8" xfId="5" applyNumberFormat="1" applyFont="1" applyBorder="1" applyAlignment="1">
      <alignment horizontal="left"/>
    </xf>
    <xf numFmtId="1" fontId="15" fillId="0" borderId="8" xfId="5" applyNumberFormat="1" applyBorder="1" applyAlignment="1">
      <alignment horizontal="left"/>
    </xf>
    <xf numFmtId="1" fontId="15" fillId="0" borderId="0" xfId="5" applyNumberFormat="1" applyAlignment="1">
      <alignment horizontal="left"/>
    </xf>
    <xf numFmtId="0" fontId="17" fillId="2" borderId="9" xfId="5" applyFont="1" applyFill="1" applyBorder="1" applyAlignment="1">
      <alignment horizontal="right" wrapText="1"/>
    </xf>
    <xf numFmtId="0" fontId="17" fillId="2" borderId="11" xfId="5" applyFont="1" applyFill="1" applyBorder="1" applyAlignment="1">
      <alignment horizontal="right" wrapText="1"/>
    </xf>
    <xf numFmtId="0" fontId="17" fillId="2" borderId="11" xfId="5" applyFont="1" applyFill="1" applyBorder="1" applyAlignment="1">
      <alignment horizontal="center" vertical="center" wrapText="1"/>
    </xf>
    <xf numFmtId="0" fontId="17" fillId="2" borderId="10" xfId="5" applyFont="1" applyFill="1" applyBorder="1" applyAlignment="1">
      <alignment horizontal="center" vertical="center" wrapText="1"/>
    </xf>
    <xf numFmtId="170" fontId="14" fillId="0" borderId="3" xfId="0" applyNumberFormat="1" applyFont="1" applyBorder="1" applyAlignment="1">
      <alignment horizontal="right" vertical="center" readingOrder="2"/>
    </xf>
    <xf numFmtId="0" fontId="26" fillId="2" borderId="9" xfId="5" applyFont="1" applyFill="1" applyBorder="1" applyAlignment="1">
      <alignment horizontal="right" wrapText="1"/>
    </xf>
    <xf numFmtId="0" fontId="26" fillId="2" borderId="11" xfId="5" applyFont="1" applyFill="1" applyBorder="1" applyAlignment="1">
      <alignment horizontal="right" wrapText="1"/>
    </xf>
    <xf numFmtId="0" fontId="26" fillId="2" borderId="11" xfId="5" applyFont="1" applyFill="1" applyBorder="1" applyAlignment="1">
      <alignment horizontal="center" vertical="center" wrapText="1"/>
    </xf>
    <xf numFmtId="0" fontId="24" fillId="3" borderId="8" xfId="5" applyFont="1" applyFill="1" applyBorder="1" applyAlignment="1">
      <alignment horizontal="right"/>
    </xf>
    <xf numFmtId="0" fontId="25" fillId="3" borderId="8" xfId="5" applyFont="1" applyFill="1" applyBorder="1" applyAlignment="1">
      <alignment horizontal="right"/>
    </xf>
    <xf numFmtId="0" fontId="6" fillId="0" borderId="0" xfId="0" applyFont="1" applyAlignment="1">
      <alignment horizontal="right" vertical="center" wrapText="1" readingOrder="2"/>
    </xf>
    <xf numFmtId="170" fontId="6" fillId="0" borderId="3" xfId="1" applyNumberFormat="1" applyFont="1" applyBorder="1" applyAlignment="1">
      <alignment horizontal="right" vertical="center" readingOrder="2"/>
    </xf>
    <xf numFmtId="165" fontId="6" fillId="0" borderId="0" xfId="1" applyNumberFormat="1" applyFont="1" applyAlignment="1">
      <alignment horizontal="center" vertical="center" readingOrder="2"/>
    </xf>
    <xf numFmtId="0" fontId="6" fillId="0" borderId="0" xfId="0" applyFont="1" applyAlignment="1">
      <alignment vertical="center" readingOrder="2"/>
    </xf>
    <xf numFmtId="171" fontId="8" fillId="0" borderId="0" xfId="0" applyNumberFormat="1" applyFont="1" applyAlignment="1">
      <alignment horizontal="center" vertical="center" readingOrder="2"/>
    </xf>
    <xf numFmtId="171" fontId="6" fillId="0" borderId="0" xfId="0" applyNumberFormat="1" applyFont="1" applyAlignment="1">
      <alignment horizontal="center" vertical="center" readingOrder="2"/>
    </xf>
    <xf numFmtId="0" fontId="6" fillId="0" borderId="0" xfId="0" applyFont="1" applyAlignment="1">
      <alignment vertical="center"/>
    </xf>
    <xf numFmtId="0" fontId="8" fillId="0" borderId="0" xfId="0" applyFont="1" applyAlignment="1">
      <alignment horizontal="center" vertical="center" readingOrder="2"/>
    </xf>
    <xf numFmtId="170" fontId="6" fillId="0" borderId="0" xfId="0" applyNumberFormat="1" applyFont="1" applyAlignment="1">
      <alignment vertical="center"/>
    </xf>
    <xf numFmtId="0" fontId="6" fillId="0" borderId="0" xfId="1" applyFont="1" applyAlignment="1">
      <alignment horizontal="center" vertical="center" readingOrder="2"/>
    </xf>
    <xf numFmtId="0" fontId="8" fillId="0" borderId="0" xfId="1" applyFont="1" applyAlignment="1">
      <alignment horizontal="center" vertical="center" readingOrder="2"/>
    </xf>
    <xf numFmtId="0" fontId="6" fillId="0" borderId="3" xfId="1" applyFont="1" applyBorder="1" applyAlignment="1">
      <alignment horizontal="center" vertical="center" readingOrder="2"/>
    </xf>
    <xf numFmtId="0" fontId="6" fillId="0" borderId="3" xfId="1" applyFont="1" applyBorder="1" applyAlignment="1">
      <alignment horizontal="right" vertical="center" wrapText="1" readingOrder="2"/>
    </xf>
    <xf numFmtId="0" fontId="6" fillId="0" borderId="0" xfId="1" applyFont="1" applyAlignment="1">
      <alignment horizontal="right" vertical="top" wrapText="1" readingOrder="2"/>
    </xf>
    <xf numFmtId="0" fontId="6" fillId="0" borderId="0" xfId="1" applyFont="1" applyAlignment="1">
      <alignment horizontal="right" vertical="top" readingOrder="2"/>
    </xf>
    <xf numFmtId="0" fontId="12" fillId="0" borderId="0" xfId="0" applyFont="1" applyAlignment="1">
      <alignment horizontal="right" vertical="center" wrapText="1" readingOrder="2"/>
    </xf>
    <xf numFmtId="171" fontId="8" fillId="0" borderId="0" xfId="0" applyNumberFormat="1" applyFont="1" applyAlignment="1">
      <alignment horizontal="right" vertical="center" readingOrder="2"/>
    </xf>
    <xf numFmtId="171" fontId="8" fillId="0" borderId="0" xfId="0" applyNumberFormat="1" applyFont="1" applyAlignment="1">
      <alignment vertical="center" readingOrder="2"/>
    </xf>
    <xf numFmtId="0" fontId="8" fillId="0" borderId="0" xfId="0" applyFont="1" applyAlignment="1">
      <alignment vertical="center" readingOrder="2"/>
    </xf>
    <xf numFmtId="0" fontId="3" fillId="0" borderId="0" xfId="0" applyFont="1"/>
    <xf numFmtId="171" fontId="7" fillId="0" borderId="0" xfId="0" applyNumberFormat="1" applyFont="1" applyAlignment="1">
      <alignment horizontal="right" vertical="center" readingOrder="2"/>
    </xf>
    <xf numFmtId="170" fontId="6" fillId="0" borderId="2" xfId="0" applyNumberFormat="1" applyFont="1" applyBorder="1" applyAlignment="1">
      <alignment horizontal="right" vertical="center" readingOrder="2"/>
    </xf>
    <xf numFmtId="3" fontId="28" fillId="0" borderId="0" xfId="1" applyNumberFormat="1" applyFont="1" applyAlignment="1">
      <alignment horizontal="right" vertical="center" readingOrder="2"/>
    </xf>
    <xf numFmtId="170" fontId="28" fillId="0" borderId="0" xfId="1" applyNumberFormat="1" applyFont="1" applyAlignment="1">
      <alignment horizontal="right" vertical="center" readingOrder="2"/>
    </xf>
    <xf numFmtId="43" fontId="16" fillId="0" borderId="0" xfId="6" applyFont="1" applyFill="1" applyAlignment="1" applyProtection="1">
      <alignment horizontal="right"/>
    </xf>
    <xf numFmtId="43" fontId="0" fillId="0" borderId="0" xfId="6" applyFont="1" applyFill="1" applyAlignment="1" applyProtection="1">
      <alignment horizontal="right"/>
    </xf>
    <xf numFmtId="0" fontId="0" fillId="0" borderId="0" xfId="0" applyAlignment="1">
      <alignment horizontal="left"/>
    </xf>
    <xf numFmtId="0" fontId="17" fillId="2" borderId="0" xfId="0" applyFont="1" applyFill="1" applyAlignment="1">
      <alignment horizontal="center"/>
    </xf>
    <xf numFmtId="0" fontId="0" fillId="0" borderId="0" xfId="0" applyAlignment="1">
      <alignment horizontal="right"/>
    </xf>
    <xf numFmtId="0" fontId="15" fillId="0" borderId="0" xfId="5" applyAlignment="1">
      <alignment horizontal="center"/>
    </xf>
    <xf numFmtId="0" fontId="17" fillId="2" borderId="0" xfId="0" applyFont="1" applyFill="1" applyAlignment="1">
      <alignment horizontal="center" wrapText="1"/>
    </xf>
    <xf numFmtId="43" fontId="17" fillId="2" borderId="0" xfId="6" applyFont="1" applyFill="1" applyAlignment="1" applyProtection="1">
      <alignment horizontal="center" wrapText="1"/>
    </xf>
    <xf numFmtId="0" fontId="15" fillId="0" borderId="0" xfId="5" applyAlignment="1">
      <alignment horizontal="center" wrapText="1"/>
    </xf>
    <xf numFmtId="0" fontId="17" fillId="2" borderId="0" xfId="0" applyFont="1" applyFill="1" applyAlignment="1">
      <alignment horizontal="right"/>
    </xf>
    <xf numFmtId="0" fontId="17" fillId="2" borderId="0" xfId="0" applyFont="1" applyFill="1" applyAlignment="1">
      <alignment horizontal="right" wrapText="1"/>
    </xf>
    <xf numFmtId="0" fontId="16" fillId="0" borderId="0" xfId="0" applyFont="1" applyAlignment="1">
      <alignment horizontal="right"/>
    </xf>
    <xf numFmtId="1" fontId="15" fillId="0" borderId="0" xfId="5" applyNumberFormat="1" applyAlignment="1">
      <alignment horizontal="right"/>
    </xf>
    <xf numFmtId="43" fontId="17" fillId="2" borderId="0" xfId="6" applyFont="1" applyFill="1" applyAlignment="1">
      <alignment horizontal="center"/>
    </xf>
    <xf numFmtId="0" fontId="30" fillId="0" borderId="0" xfId="0" applyFont="1" applyAlignment="1">
      <alignment horizontal="left"/>
    </xf>
    <xf numFmtId="43" fontId="30" fillId="0" borderId="0" xfId="6" applyFont="1" applyFill="1" applyAlignment="1" applyProtection="1">
      <alignment horizontal="right"/>
    </xf>
    <xf numFmtId="43" fontId="31" fillId="0" borderId="0" xfId="6" applyFont="1" applyFill="1" applyAlignment="1" applyProtection="1">
      <alignment horizontal="right"/>
    </xf>
    <xf numFmtId="0" fontId="30" fillId="0" borderId="0" xfId="0" applyFont="1" applyAlignment="1">
      <alignment horizontal="right"/>
    </xf>
    <xf numFmtId="0" fontId="32" fillId="0" borderId="0" xfId="5" applyFont="1"/>
    <xf numFmtId="0" fontId="31" fillId="0" borderId="0" xfId="0" applyFont="1" applyAlignment="1">
      <alignment horizontal="left"/>
    </xf>
    <xf numFmtId="0" fontId="31" fillId="0" borderId="0" xfId="0" applyFont="1" applyAlignment="1">
      <alignment horizontal="right"/>
    </xf>
    <xf numFmtId="43" fontId="16" fillId="4" borderId="0" xfId="6" applyFont="1" applyFill="1" applyAlignment="1" applyProtection="1">
      <alignment horizontal="right"/>
    </xf>
    <xf numFmtId="0" fontId="16" fillId="4" borderId="0" xfId="0" applyFont="1" applyFill="1" applyAlignment="1">
      <alignment horizontal="right"/>
    </xf>
    <xf numFmtId="164" fontId="15" fillId="0" borderId="0" xfId="5" applyNumberFormat="1" applyAlignment="1">
      <alignment horizontal="right"/>
    </xf>
    <xf numFmtId="3" fontId="19" fillId="0" borderId="0" xfId="5" applyNumberFormat="1" applyFont="1"/>
    <xf numFmtId="3" fontId="23" fillId="0" borderId="8" xfId="5" applyNumberFormat="1" applyFont="1" applyBorder="1" applyAlignment="1">
      <alignment horizontal="right"/>
    </xf>
    <xf numFmtId="0" fontId="22" fillId="0" borderId="8" xfId="5" applyFont="1" applyBorder="1" applyAlignment="1">
      <alignment horizontal="right"/>
    </xf>
    <xf numFmtId="0" fontId="24" fillId="0" borderId="8" xfId="5" applyFont="1" applyBorder="1" applyAlignment="1">
      <alignment horizontal="right"/>
    </xf>
    <xf numFmtId="0" fontId="23" fillId="0" borderId="8" xfId="5" applyFont="1" applyBorder="1" applyAlignment="1">
      <alignment horizontal="right"/>
    </xf>
    <xf numFmtId="4" fontId="21" fillId="0" borderId="8" xfId="5" applyNumberFormat="1" applyFont="1" applyBorder="1" applyAlignment="1">
      <alignment horizontal="right"/>
    </xf>
    <xf numFmtId="3" fontId="21" fillId="0" borderId="8" xfId="5" applyNumberFormat="1" applyFont="1" applyBorder="1" applyAlignment="1">
      <alignment horizontal="right"/>
    </xf>
    <xf numFmtId="0" fontId="25" fillId="0" borderId="8" xfId="5" applyFont="1" applyBorder="1" applyAlignment="1">
      <alignment horizontal="right"/>
    </xf>
    <xf numFmtId="0" fontId="0" fillId="3" borderId="0" xfId="0" applyFill="1" applyAlignment="1">
      <alignment horizontal="right"/>
    </xf>
    <xf numFmtId="1" fontId="15" fillId="4" borderId="8" xfId="5" applyNumberFormat="1" applyFill="1" applyBorder="1" applyAlignment="1">
      <alignment horizontal="left"/>
    </xf>
    <xf numFmtId="0" fontId="15" fillId="4" borderId="8" xfId="5" applyFill="1" applyBorder="1" applyAlignment="1">
      <alignment horizontal="right"/>
    </xf>
    <xf numFmtId="4" fontId="15" fillId="4" borderId="8" xfId="5" applyNumberFormat="1" applyFill="1" applyBorder="1" applyAlignment="1">
      <alignment horizontal="right"/>
    </xf>
    <xf numFmtId="0" fontId="24" fillId="4" borderId="8" xfId="5" applyFont="1" applyFill="1" applyBorder="1" applyAlignment="1">
      <alignment horizontal="right"/>
    </xf>
    <xf numFmtId="43" fontId="0" fillId="3" borderId="0" xfId="6" applyFont="1" applyFill="1" applyAlignment="1" applyProtection="1">
      <alignment horizontal="right"/>
    </xf>
    <xf numFmtId="43" fontId="15" fillId="4" borderId="0" xfId="5" applyNumberFormat="1" applyFill="1" applyAlignment="1">
      <alignment horizontal="right"/>
    </xf>
    <xf numFmtId="1" fontId="15" fillId="4" borderId="0" xfId="5" applyNumberFormat="1" applyFill="1" applyAlignment="1">
      <alignment horizontal="right"/>
    </xf>
    <xf numFmtId="1" fontId="15" fillId="4" borderId="0" xfId="5" applyNumberFormat="1" applyFill="1" applyAlignment="1">
      <alignment horizontal="left"/>
    </xf>
    <xf numFmtId="170" fontId="3" fillId="3" borderId="0" xfId="0" applyNumberFormat="1" applyFont="1" applyFill="1" applyAlignment="1">
      <alignment horizontal="center" vertical="center" wrapText="1" readingOrder="2"/>
    </xf>
    <xf numFmtId="43" fontId="15" fillId="0" borderId="0" xfId="5" applyNumberFormat="1" applyAlignment="1">
      <alignment horizontal="right"/>
    </xf>
    <xf numFmtId="0" fontId="6" fillId="3" borderId="0" xfId="1" applyFont="1" applyFill="1" applyAlignment="1">
      <alignment vertical="center" readingOrder="2"/>
    </xf>
    <xf numFmtId="0" fontId="8" fillId="0" borderId="0" xfId="1" applyFont="1" applyAlignment="1">
      <alignment horizontal="right" vertical="center" wrapText="1" readingOrder="2"/>
    </xf>
    <xf numFmtId="0" fontId="8" fillId="0" borderId="0" xfId="1" applyFont="1" applyAlignment="1">
      <alignment horizontal="center" vertical="center" wrapText="1" readingOrder="2"/>
    </xf>
    <xf numFmtId="0" fontId="6" fillId="0" borderId="0" xfId="1" applyFont="1" applyAlignment="1">
      <alignment vertical="center" wrapText="1" readingOrder="2"/>
    </xf>
    <xf numFmtId="0" fontId="7" fillId="0" borderId="0" xfId="1" applyFont="1" applyAlignment="1">
      <alignment horizontal="center" vertical="center" wrapText="1" readingOrder="2"/>
    </xf>
    <xf numFmtId="0" fontId="6" fillId="0" borderId="3" xfId="1" applyFont="1" applyBorder="1" applyAlignment="1">
      <alignment vertical="center" wrapText="1" readingOrder="2"/>
    </xf>
    <xf numFmtId="0" fontId="6" fillId="3" borderId="0" xfId="1" applyFont="1" applyFill="1" applyAlignment="1">
      <alignment vertical="center" wrapText="1" readingOrder="2"/>
    </xf>
    <xf numFmtId="170" fontId="3" fillId="0" borderId="4" xfId="0" applyNumberFormat="1" applyFont="1" applyBorder="1" applyAlignment="1">
      <alignment horizontal="center" vertical="center" wrapText="1" readingOrder="2"/>
    </xf>
    <xf numFmtId="0" fontId="11" fillId="0" borderId="0" xfId="0" applyFont="1" applyAlignment="1">
      <alignment vertical="center" wrapText="1" readingOrder="2"/>
    </xf>
    <xf numFmtId="0" fontId="12" fillId="0" borderId="3" xfId="0" applyFont="1" applyBorder="1" applyAlignment="1">
      <alignment horizontal="right" vertical="center" wrapText="1" readingOrder="2"/>
    </xf>
    <xf numFmtId="170" fontId="12" fillId="0" borderId="3" xfId="0" applyNumberFormat="1" applyFont="1" applyBorder="1" applyAlignment="1">
      <alignment vertical="center" wrapText="1" readingOrder="2"/>
    </xf>
    <xf numFmtId="0" fontId="6" fillId="0" borderId="0" xfId="1" applyFont="1" applyAlignment="1">
      <alignment horizontal="left" vertical="center" readingOrder="2"/>
    </xf>
    <xf numFmtId="0" fontId="6" fillId="4" borderId="0" xfId="1" applyFont="1" applyFill="1" applyAlignment="1">
      <alignment vertical="center"/>
    </xf>
    <xf numFmtId="0" fontId="6" fillId="5" borderId="0" xfId="1" applyFont="1" applyFill="1" applyAlignment="1">
      <alignment horizontal="left" vertical="center" readingOrder="2"/>
    </xf>
    <xf numFmtId="170" fontId="3" fillId="0" borderId="0" xfId="0" applyNumberFormat="1" applyFont="1" applyAlignment="1">
      <alignment horizontal="center" vertical="center" wrapText="1" readingOrder="2"/>
    </xf>
    <xf numFmtId="3" fontId="6" fillId="0" borderId="0" xfId="1" applyNumberFormat="1" applyFont="1" applyAlignment="1">
      <alignment vertical="center" readingOrder="2"/>
    </xf>
    <xf numFmtId="0" fontId="11" fillId="0" borderId="0" xfId="0" applyFont="1" applyFill="1" applyAlignment="1">
      <alignment horizontal="right" vertical="center" readingOrder="2"/>
    </xf>
    <xf numFmtId="0" fontId="11" fillId="0" borderId="0" xfId="0" applyFont="1" applyFill="1" applyAlignment="1">
      <alignment horizontal="justify" vertical="center" readingOrder="2"/>
    </xf>
    <xf numFmtId="170" fontId="11" fillId="0" borderId="0" xfId="0" applyNumberFormat="1" applyFont="1" applyFill="1" applyAlignment="1">
      <alignment vertical="center" wrapText="1" readingOrder="2"/>
    </xf>
    <xf numFmtId="170" fontId="6" fillId="0" borderId="0" xfId="1" applyNumberFormat="1" applyFont="1" applyFill="1" applyAlignment="1">
      <alignment horizontal="right" vertical="center" readingOrder="2"/>
    </xf>
    <xf numFmtId="0" fontId="12" fillId="0" borderId="0" xfId="0" applyFont="1" applyFill="1" applyAlignment="1">
      <alignment horizontal="right" vertical="center" wrapText="1" readingOrder="2"/>
    </xf>
    <xf numFmtId="0" fontId="12" fillId="0" borderId="3" xfId="0" applyFont="1" applyFill="1" applyBorder="1" applyAlignment="1">
      <alignment horizontal="center" vertical="center" wrapText="1" readingOrder="2"/>
    </xf>
    <xf numFmtId="0" fontId="12" fillId="0" borderId="0" xfId="0" applyFont="1" applyFill="1" applyAlignment="1">
      <alignment horizontal="center" vertical="center" wrapText="1" readingOrder="2"/>
    </xf>
    <xf numFmtId="0" fontId="11" fillId="0" borderId="0" xfId="0" applyFont="1" applyFill="1" applyAlignment="1">
      <alignment horizontal="right" vertical="center" wrapText="1" readingOrder="2"/>
    </xf>
    <xf numFmtId="170" fontId="3" fillId="0" borderId="0" xfId="1" applyNumberFormat="1" applyFont="1" applyAlignment="1">
      <alignment vertical="center" readingOrder="2"/>
    </xf>
    <xf numFmtId="0" fontId="6" fillId="0" borderId="0" xfId="1" applyFont="1" applyAlignment="1">
      <alignment horizontal="center" vertical="center" readingOrder="2"/>
    </xf>
    <xf numFmtId="0" fontId="8" fillId="0" borderId="0" xfId="1" applyFont="1" applyAlignment="1">
      <alignment horizontal="center" vertical="center" readingOrder="2"/>
    </xf>
    <xf numFmtId="0" fontId="8" fillId="0" borderId="0" xfId="1" applyFont="1" applyAlignment="1">
      <alignment horizontal="right" vertical="center" readingOrder="2"/>
    </xf>
    <xf numFmtId="0" fontId="6" fillId="0" borderId="0" xfId="1" applyFont="1" applyAlignment="1">
      <alignment horizontal="right" vertical="center" readingOrder="2"/>
    </xf>
    <xf numFmtId="0" fontId="11" fillId="0" borderId="0" xfId="0" applyFont="1" applyAlignment="1">
      <alignment horizontal="right" vertical="center" wrapText="1" readingOrder="2"/>
    </xf>
    <xf numFmtId="0" fontId="12" fillId="0" borderId="0" xfId="0" applyFont="1" applyAlignment="1">
      <alignment horizontal="right" vertical="center" wrapText="1" readingOrder="2"/>
    </xf>
    <xf numFmtId="0" fontId="8" fillId="0" borderId="3" xfId="1" applyFont="1" applyBorder="1" applyAlignment="1">
      <alignment horizontal="center" vertical="center" readingOrder="2"/>
    </xf>
    <xf numFmtId="170" fontId="6" fillId="6" borderId="0" xfId="1" applyNumberFormat="1" applyFont="1" applyFill="1" applyAlignment="1">
      <alignment horizontal="right" vertical="center" readingOrder="2"/>
    </xf>
    <xf numFmtId="0" fontId="12" fillId="6" borderId="0" xfId="0" applyFont="1" applyFill="1" applyAlignment="1">
      <alignment horizontal="right" vertical="center" wrapText="1" readingOrder="2"/>
    </xf>
    <xf numFmtId="0" fontId="12" fillId="6" borderId="3" xfId="0" applyFont="1" applyFill="1" applyBorder="1" applyAlignment="1">
      <alignment horizontal="center" vertical="center" wrapText="1" readingOrder="2"/>
    </xf>
    <xf numFmtId="0" fontId="12" fillId="6" borderId="0" xfId="0" applyFont="1" applyFill="1" applyAlignment="1">
      <alignment horizontal="center" vertical="center" wrapText="1" readingOrder="2"/>
    </xf>
    <xf numFmtId="0" fontId="11" fillId="6" borderId="0" xfId="0" applyFont="1" applyFill="1" applyAlignment="1">
      <alignment horizontal="right" vertical="center" wrapText="1" readingOrder="2"/>
    </xf>
    <xf numFmtId="170" fontId="11" fillId="6" borderId="0" xfId="0" applyNumberFormat="1" applyFont="1" applyFill="1" applyAlignment="1">
      <alignment vertical="center" wrapText="1" readingOrder="2"/>
    </xf>
    <xf numFmtId="170" fontId="11" fillId="0" borderId="0" xfId="0" applyNumberFormat="1" applyFont="1" applyBorder="1" applyAlignment="1">
      <alignment vertical="center" wrapText="1" readingOrder="2"/>
    </xf>
    <xf numFmtId="170" fontId="12" fillId="0" borderId="0" xfId="0" applyNumberFormat="1" applyFont="1" applyBorder="1" applyAlignment="1">
      <alignment vertical="center" wrapText="1" readingOrder="2"/>
    </xf>
    <xf numFmtId="0" fontId="8" fillId="0" borderId="0" xfId="1" applyFont="1" applyBorder="1" applyAlignment="1">
      <alignment horizontal="right" vertical="center" readingOrder="2"/>
    </xf>
    <xf numFmtId="0" fontId="6" fillId="0" borderId="0" xfId="1" applyFont="1" applyBorder="1" applyAlignment="1">
      <alignment horizontal="right" vertical="center" wrapText="1" readingOrder="2"/>
    </xf>
    <xf numFmtId="0" fontId="6" fillId="0" borderId="0" xfId="1" applyFont="1" applyBorder="1" applyAlignment="1">
      <alignment vertical="center" readingOrder="2"/>
    </xf>
    <xf numFmtId="0" fontId="12" fillId="0" borderId="0" xfId="0" applyFont="1" applyAlignment="1">
      <alignment horizontal="right" vertical="center" wrapText="1" readingOrder="2"/>
    </xf>
    <xf numFmtId="0" fontId="11" fillId="0" borderId="0" xfId="0" applyFont="1" applyAlignment="1">
      <alignment horizontal="right" vertical="center" wrapText="1" readingOrder="2"/>
    </xf>
    <xf numFmtId="0" fontId="12" fillId="0" borderId="0" xfId="0" applyFont="1" applyAlignment="1">
      <alignment horizontal="right" vertical="center" wrapText="1" readingOrder="2"/>
    </xf>
    <xf numFmtId="0" fontId="8" fillId="0" borderId="0" xfId="1" applyFont="1" applyAlignment="1">
      <alignment horizontal="right" vertical="center" wrapText="1" readingOrder="2"/>
    </xf>
    <xf numFmtId="0" fontId="12" fillId="0" borderId="0" xfId="0" applyFont="1" applyAlignment="1">
      <alignment horizontal="right" vertical="center" readingOrder="2"/>
    </xf>
    <xf numFmtId="0" fontId="12" fillId="0" borderId="0" xfId="0" applyFont="1" applyAlignment="1">
      <alignment horizontal="right" vertical="center" wrapText="1" readingOrder="2"/>
    </xf>
    <xf numFmtId="0" fontId="17" fillId="2" borderId="0" xfId="0" applyFont="1" applyFill="1" applyAlignment="1">
      <alignment horizontal="center"/>
    </xf>
    <xf numFmtId="0" fontId="6" fillId="0" borderId="0" xfId="1" applyFont="1" applyAlignment="1">
      <alignment horizontal="center" vertical="center" readingOrder="2"/>
    </xf>
    <xf numFmtId="0" fontId="8" fillId="0" borderId="2" xfId="1" applyFont="1" applyBorder="1" applyAlignment="1">
      <alignment horizontal="center" vertical="center" readingOrder="2"/>
    </xf>
    <xf numFmtId="0" fontId="8" fillId="0" borderId="0" xfId="1" applyFont="1" applyAlignment="1">
      <alignment horizontal="center" vertical="center" readingOrder="2"/>
    </xf>
    <xf numFmtId="0" fontId="8" fillId="0" borderId="0" xfId="1" applyFont="1" applyAlignment="1">
      <alignment horizontal="right" vertical="center" readingOrder="2"/>
    </xf>
    <xf numFmtId="0" fontId="6" fillId="0" borderId="0" xfId="1" applyFont="1" applyAlignment="1">
      <alignment horizontal="right" vertical="center" readingOrder="2"/>
    </xf>
    <xf numFmtId="0" fontId="6" fillId="0" borderId="3" xfId="1" applyFont="1" applyBorder="1" applyAlignment="1">
      <alignment horizontal="center" vertical="center" readingOrder="2"/>
    </xf>
    <xf numFmtId="0" fontId="8" fillId="0" borderId="2" xfId="1" applyFont="1" applyBorder="1" applyAlignment="1">
      <alignment horizontal="center" vertical="top" readingOrder="2"/>
    </xf>
    <xf numFmtId="0" fontId="6" fillId="0" borderId="0" xfId="1" applyFont="1" applyAlignment="1">
      <alignment horizontal="center" vertical="top" readingOrder="2"/>
    </xf>
    <xf numFmtId="0" fontId="6" fillId="0" borderId="2" xfId="1" applyFont="1" applyBorder="1" applyAlignment="1">
      <alignment horizontal="center" vertical="top" readingOrder="2"/>
    </xf>
    <xf numFmtId="0" fontId="6" fillId="0" borderId="0" xfId="1" applyFont="1" applyAlignment="1">
      <alignment horizontal="right" vertical="top" wrapText="1" readingOrder="2"/>
    </xf>
    <xf numFmtId="0" fontId="6" fillId="0" borderId="0" xfId="1" applyFont="1" applyAlignment="1">
      <alignment horizontal="right" vertical="top" readingOrder="2"/>
    </xf>
    <xf numFmtId="165" fontId="1" fillId="0" borderId="0" xfId="1" applyNumberFormat="1" applyFont="1" applyAlignment="1">
      <alignment horizontal="right" vertical="center" readingOrder="2"/>
    </xf>
    <xf numFmtId="0" fontId="11" fillId="0" borderId="0" xfId="0" applyFont="1" applyAlignment="1">
      <alignment horizontal="right" vertical="center" wrapText="1" readingOrder="2"/>
    </xf>
    <xf numFmtId="0" fontId="6" fillId="0" borderId="0" xfId="1" applyFont="1" applyBorder="1" applyAlignment="1">
      <alignment horizontal="center" vertical="top" readingOrder="2"/>
    </xf>
    <xf numFmtId="0" fontId="3" fillId="0" borderId="0" xfId="1" applyFont="1" applyAlignment="1">
      <alignment horizontal="right" vertical="center" wrapText="1"/>
    </xf>
    <xf numFmtId="0" fontId="12" fillId="0" borderId="0" xfId="0" applyFont="1" applyAlignment="1">
      <alignment horizontal="right" vertical="center" wrapText="1" readingOrder="2"/>
    </xf>
    <xf numFmtId="0" fontId="8" fillId="0" borderId="0" xfId="1" applyFont="1" applyAlignment="1">
      <alignment horizontal="right" vertical="center" wrapText="1" readingOrder="2"/>
    </xf>
    <xf numFmtId="0" fontId="8" fillId="0" borderId="3" xfId="1" applyFont="1" applyBorder="1" applyAlignment="1">
      <alignment horizontal="center" vertical="center" readingOrder="2"/>
    </xf>
    <xf numFmtId="0" fontId="6" fillId="3" borderId="0" xfId="1" applyFont="1" applyFill="1" applyAlignment="1">
      <alignment horizontal="center" vertical="center" readingOrder="2"/>
    </xf>
    <xf numFmtId="0" fontId="11" fillId="0" borderId="0" xfId="0" applyFont="1" applyAlignment="1">
      <alignment horizontal="right" vertical="top" wrapText="1" readingOrder="2"/>
    </xf>
    <xf numFmtId="0" fontId="17" fillId="2" borderId="0" xfId="5" applyFont="1" applyFill="1" applyAlignment="1">
      <alignment horizontal="center"/>
    </xf>
    <xf numFmtId="0" fontId="15" fillId="0" borderId="0" xfId="5" applyAlignment="1">
      <alignment horizontal="left"/>
    </xf>
    <xf numFmtId="0" fontId="15" fillId="0" borderId="0" xfId="5" applyAlignment="1">
      <alignment horizontal="right"/>
    </xf>
  </cellXfs>
  <cellStyles count="7">
    <cellStyle name="Comma" xfId="6" builtinId="3"/>
    <cellStyle name="Comma 2" xfId="4" xr:uid="{00000000-0005-0000-0000-000001000000}"/>
    <cellStyle name="MS_Arabic 3" xfId="2" xr:uid="{00000000-0005-0000-0000-000002000000}"/>
    <cellStyle name="عادي" xfId="0" builtinId="0"/>
    <cellStyle name="عادي 2" xfId="5" xr:uid="{00000000-0005-0000-0000-000004000000}"/>
    <cellStyle name="عادي 9" xfId="1" xr:uid="{00000000-0005-0000-0000-000005000000}"/>
    <cellStyle name="عادي_المصنع السعودي للأسقف المعدنية ـ 2000م" xfId="3" xr:uid="{00000000-0005-0000-0000-000006000000}"/>
  </cellStyles>
  <dxfs count="0"/>
  <tableStyles count="0" defaultTableStyle="TableStyleMedium2" defaultPivotStyle="PivotStyleLight16"/>
  <colors>
    <mruColors>
      <color rgb="FF28609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86090"/>
  </sheetPr>
  <dimension ref="A1:Y578"/>
  <sheetViews>
    <sheetView showGridLines="0" rightToLeft="1" zoomScale="70" zoomScaleNormal="70" workbookViewId="0">
      <pane xSplit="4" ySplit="4" topLeftCell="I143" activePane="bottomRight" state="frozen"/>
      <selection pane="topRight" activeCell="E1" sqref="E1"/>
      <selection pane="bottomLeft" activeCell="A5" sqref="A5"/>
      <selection pane="bottomRight" activeCell="L575" sqref="L575"/>
    </sheetView>
  </sheetViews>
  <sheetFormatPr defaultColWidth="8.75" defaultRowHeight="15" x14ac:dyDescent="0.25"/>
  <cols>
    <col min="1" max="1" width="13" style="103" customWidth="1"/>
    <col min="2" max="2" width="25.25" style="29" customWidth="1"/>
    <col min="3" max="8" width="16.25" style="29" customWidth="1"/>
    <col min="9" max="9" width="9.375" style="150" customWidth="1"/>
    <col min="10" max="10" width="9.125" style="150" customWidth="1"/>
    <col min="11" max="11" width="34.375" style="150" bestFit="1" customWidth="1"/>
    <col min="12" max="12" width="16.125" style="150" customWidth="1"/>
    <col min="13" max="13" width="15.375" style="29" customWidth="1"/>
    <col min="14" max="16" width="15.125" style="29" customWidth="1"/>
    <col min="17" max="17" width="8.75" style="28"/>
    <col min="18" max="18" width="13" style="28" customWidth="1"/>
    <col min="19" max="19" width="27.125" style="29" customWidth="1"/>
    <col min="20" max="25" width="14.5" style="28" customWidth="1"/>
    <col min="26" max="16384" width="8.75" style="28"/>
  </cols>
  <sheetData>
    <row r="1" spans="1:25" s="143" customFormat="1" x14ac:dyDescent="0.25">
      <c r="A1" s="230" t="s">
        <v>687</v>
      </c>
      <c r="B1" s="230"/>
      <c r="C1" s="230"/>
      <c r="D1" s="230"/>
      <c r="E1" s="230"/>
      <c r="F1" s="230"/>
      <c r="G1" s="230"/>
      <c r="H1" s="230"/>
      <c r="I1" s="147" t="s">
        <v>695</v>
      </c>
      <c r="J1" s="147"/>
      <c r="K1" s="151">
        <v>-11385558</v>
      </c>
      <c r="L1" s="147"/>
      <c r="M1" s="141"/>
      <c r="N1" s="141"/>
      <c r="O1" s="141"/>
      <c r="P1" s="141"/>
      <c r="R1" s="230" t="s">
        <v>687</v>
      </c>
      <c r="S1" s="230"/>
      <c r="T1" s="230"/>
      <c r="U1" s="230"/>
      <c r="V1" s="230"/>
      <c r="W1" s="230"/>
      <c r="X1" s="230"/>
      <c r="Y1" s="230"/>
    </row>
    <row r="2" spans="1:25" s="143" customFormat="1" ht="14.45" customHeight="1" x14ac:dyDescent="0.25">
      <c r="A2" s="230" t="s">
        <v>686</v>
      </c>
      <c r="B2" s="230"/>
      <c r="C2" s="230"/>
      <c r="D2" s="230"/>
      <c r="E2" s="230"/>
      <c r="F2" s="230"/>
      <c r="G2" s="230"/>
      <c r="H2" s="230"/>
      <c r="I2" s="147" t="s">
        <v>694</v>
      </c>
      <c r="J2" s="147"/>
      <c r="K2" s="151">
        <v>11385565</v>
      </c>
      <c r="L2" s="147"/>
      <c r="M2" s="141"/>
      <c r="N2" s="141"/>
      <c r="O2" s="141"/>
      <c r="P2" s="141"/>
      <c r="R2" s="230" t="s">
        <v>686</v>
      </c>
      <c r="S2" s="230"/>
      <c r="T2" s="230"/>
      <c r="U2" s="230"/>
      <c r="V2" s="230"/>
      <c r="W2" s="230"/>
      <c r="X2" s="230"/>
      <c r="Y2" s="230"/>
    </row>
    <row r="3" spans="1:25" s="143" customFormat="1" x14ac:dyDescent="0.25">
      <c r="A3" s="230" t="s">
        <v>799</v>
      </c>
      <c r="B3" s="230"/>
      <c r="C3" s="230"/>
      <c r="D3" s="230"/>
      <c r="E3" s="230"/>
      <c r="F3" s="230"/>
      <c r="G3" s="230"/>
      <c r="H3" s="230"/>
      <c r="I3" s="147" t="s">
        <v>896</v>
      </c>
      <c r="J3" s="147"/>
      <c r="K3" s="151">
        <f>SUBTOTAL(9,K1:K2)</f>
        <v>7</v>
      </c>
      <c r="L3" s="147"/>
      <c r="M3" s="151">
        <f>SUBTOTAL(9,M4:M571)</f>
        <v>7</v>
      </c>
      <c r="N3" s="151">
        <f>SUBTOTAL(9,N4:N571)</f>
        <v>0</v>
      </c>
      <c r="O3" s="151"/>
      <c r="P3" s="151"/>
      <c r="R3" s="230" t="s">
        <v>799</v>
      </c>
      <c r="S3" s="230"/>
      <c r="T3" s="230"/>
      <c r="U3" s="230"/>
      <c r="V3" s="230"/>
      <c r="W3" s="230"/>
      <c r="X3" s="230"/>
      <c r="Y3" s="230"/>
    </row>
    <row r="4" spans="1:25" s="146" customFormat="1" ht="30" x14ac:dyDescent="0.25">
      <c r="A4" s="144" t="s">
        <v>685</v>
      </c>
      <c r="B4" s="148" t="s">
        <v>684</v>
      </c>
      <c r="C4" s="145" t="s">
        <v>683</v>
      </c>
      <c r="D4" s="145" t="s">
        <v>682</v>
      </c>
      <c r="E4" s="145" t="s">
        <v>681</v>
      </c>
      <c r="F4" s="145" t="s">
        <v>680</v>
      </c>
      <c r="G4" s="145" t="s">
        <v>679</v>
      </c>
      <c r="H4" s="145" t="s">
        <v>678</v>
      </c>
      <c r="I4" s="148" t="s">
        <v>884</v>
      </c>
      <c r="J4" s="148" t="s">
        <v>885</v>
      </c>
      <c r="K4" s="148" t="s">
        <v>886</v>
      </c>
      <c r="L4" s="148" t="s">
        <v>887</v>
      </c>
      <c r="M4" s="144" t="s">
        <v>888</v>
      </c>
      <c r="N4" s="144" t="s">
        <v>889</v>
      </c>
      <c r="O4" s="144" t="s">
        <v>897</v>
      </c>
      <c r="P4" s="144" t="s">
        <v>898</v>
      </c>
      <c r="R4" s="144" t="s">
        <v>685</v>
      </c>
      <c r="S4" s="148" t="s">
        <v>684</v>
      </c>
      <c r="T4" s="145" t="s">
        <v>683</v>
      </c>
      <c r="U4" s="145" t="s">
        <v>682</v>
      </c>
      <c r="V4" s="145" t="s">
        <v>681</v>
      </c>
      <c r="W4" s="145" t="s">
        <v>680</v>
      </c>
      <c r="X4" s="145" t="s">
        <v>679</v>
      </c>
      <c r="Y4" s="145" t="s">
        <v>678</v>
      </c>
    </row>
    <row r="5" spans="1:25" s="156" customFormat="1" ht="15" customHeight="1" x14ac:dyDescent="0.25">
      <c r="A5" s="152">
        <v>1</v>
      </c>
      <c r="B5" s="155" t="s">
        <v>677</v>
      </c>
      <c r="C5" s="153"/>
      <c r="D5" s="154"/>
      <c r="E5" s="153"/>
      <c r="F5" s="153"/>
      <c r="G5" s="153"/>
      <c r="H5" s="154"/>
      <c r="I5" s="155"/>
      <c r="J5" s="155"/>
      <c r="K5" s="155"/>
      <c r="L5" s="155"/>
      <c r="M5" s="153"/>
      <c r="N5" s="153"/>
      <c r="O5" s="153"/>
      <c r="P5" s="153"/>
      <c r="R5" s="152">
        <v>1</v>
      </c>
      <c r="S5" s="155" t="s">
        <v>677</v>
      </c>
      <c r="T5" s="153">
        <v>207283643.84</v>
      </c>
      <c r="U5" s="154"/>
      <c r="V5" s="153">
        <v>86613662.099999994</v>
      </c>
      <c r="W5" s="153">
        <v>72432628.459999993</v>
      </c>
      <c r="X5" s="153">
        <v>221464677.47999999</v>
      </c>
      <c r="Y5" s="154"/>
    </row>
    <row r="6" spans="1:25" s="156" customFormat="1" ht="15" customHeight="1" x14ac:dyDescent="0.25">
      <c r="A6" s="157">
        <v>11</v>
      </c>
      <c r="B6" s="158" t="s">
        <v>676</v>
      </c>
      <c r="C6" s="154"/>
      <c r="D6" s="154"/>
      <c r="E6" s="154"/>
      <c r="F6" s="154"/>
      <c r="G6" s="154"/>
      <c r="H6" s="154"/>
      <c r="I6" s="158"/>
      <c r="J6" s="158"/>
      <c r="K6" s="158"/>
      <c r="L6" s="158"/>
      <c r="M6" s="154"/>
      <c r="N6" s="154"/>
      <c r="O6" s="154"/>
      <c r="P6" s="154"/>
      <c r="R6" s="157">
        <v>11</v>
      </c>
      <c r="S6" s="158" t="s">
        <v>676</v>
      </c>
      <c r="T6" s="154">
        <v>37820745.659999996</v>
      </c>
      <c r="U6" s="154"/>
      <c r="V6" s="154">
        <v>53612335.469999999</v>
      </c>
      <c r="W6" s="154">
        <v>64477908.439999998</v>
      </c>
      <c r="X6" s="154">
        <v>26955172.690000001</v>
      </c>
      <c r="Y6" s="154"/>
    </row>
    <row r="7" spans="1:25" s="156" customFormat="1" ht="15" customHeight="1" x14ac:dyDescent="0.25">
      <c r="A7" s="157">
        <v>111</v>
      </c>
      <c r="B7" s="158" t="s">
        <v>675</v>
      </c>
      <c r="C7" s="154"/>
      <c r="D7" s="154"/>
      <c r="E7" s="154"/>
      <c r="F7" s="154"/>
      <c r="G7" s="154"/>
      <c r="H7" s="154"/>
      <c r="I7" s="158"/>
      <c r="J7" s="158"/>
      <c r="K7" s="158"/>
      <c r="L7" s="158"/>
      <c r="M7" s="154"/>
      <c r="N7" s="154"/>
      <c r="O7" s="154"/>
      <c r="P7" s="154"/>
      <c r="R7" s="157">
        <v>111</v>
      </c>
      <c r="S7" s="158" t="s">
        <v>675</v>
      </c>
      <c r="T7" s="154">
        <v>32899546.399999999</v>
      </c>
      <c r="U7" s="154"/>
      <c r="V7" s="154">
        <v>44037888.68</v>
      </c>
      <c r="W7" s="154">
        <v>60350033.649999999</v>
      </c>
      <c r="X7" s="154">
        <v>16587401.43</v>
      </c>
      <c r="Y7" s="154"/>
    </row>
    <row r="8" spans="1:25" s="156" customFormat="1" ht="15" customHeight="1" x14ac:dyDescent="0.25">
      <c r="A8" s="157">
        <v>11101</v>
      </c>
      <c r="B8" s="158" t="s">
        <v>674</v>
      </c>
      <c r="C8" s="154"/>
      <c r="D8" s="154"/>
      <c r="E8" s="154"/>
      <c r="F8" s="154"/>
      <c r="G8" s="154"/>
      <c r="H8" s="154"/>
      <c r="I8" s="158"/>
      <c r="J8" s="158"/>
      <c r="K8" s="158"/>
      <c r="L8" s="158"/>
      <c r="M8" s="154"/>
      <c r="N8" s="154"/>
      <c r="O8" s="154"/>
      <c r="P8" s="154"/>
      <c r="R8" s="157">
        <v>11101</v>
      </c>
      <c r="S8" s="158" t="s">
        <v>674</v>
      </c>
      <c r="T8" s="154">
        <v>32899546.399999999</v>
      </c>
      <c r="U8" s="154"/>
      <c r="V8" s="154">
        <v>43466833.68</v>
      </c>
      <c r="W8" s="154">
        <v>59778978.649999999</v>
      </c>
      <c r="X8" s="154">
        <v>16587401.43</v>
      </c>
      <c r="Y8" s="154"/>
    </row>
    <row r="9" spans="1:25" s="156" customFormat="1" ht="15" customHeight="1" x14ac:dyDescent="0.25">
      <c r="A9" s="157">
        <v>11101002</v>
      </c>
      <c r="B9" s="158" t="s">
        <v>673</v>
      </c>
      <c r="C9" s="154"/>
      <c r="D9" s="154"/>
      <c r="E9" s="154"/>
      <c r="F9" s="154"/>
      <c r="G9" s="154"/>
      <c r="H9" s="154"/>
      <c r="I9" s="158"/>
      <c r="J9" s="158"/>
      <c r="K9" s="158"/>
      <c r="L9" s="158"/>
      <c r="M9" s="154"/>
      <c r="N9" s="154"/>
      <c r="O9" s="154"/>
      <c r="P9" s="154"/>
      <c r="R9" s="157">
        <v>11101002</v>
      </c>
      <c r="S9" s="158" t="s">
        <v>673</v>
      </c>
      <c r="T9" s="154">
        <v>27649624.350000001</v>
      </c>
      <c r="U9" s="154"/>
      <c r="V9" s="154">
        <v>43110055.530000001</v>
      </c>
      <c r="W9" s="154">
        <v>56577635.649999999</v>
      </c>
      <c r="X9" s="154">
        <v>14182044.23</v>
      </c>
      <c r="Y9" s="154"/>
    </row>
    <row r="10" spans="1:25" ht="15" customHeight="1" x14ac:dyDescent="0.25">
      <c r="A10" s="140">
        <v>1110100201</v>
      </c>
      <c r="B10" s="142" t="s">
        <v>672</v>
      </c>
      <c r="C10" s="139">
        <v>24280033.920000002</v>
      </c>
      <c r="D10" s="139"/>
      <c r="E10" s="139">
        <v>30732958.359999999</v>
      </c>
      <c r="F10" s="139">
        <v>48894714.369999997</v>
      </c>
      <c r="G10" s="139">
        <v>6118277.9100000001</v>
      </c>
      <c r="H10" s="139"/>
      <c r="I10" s="142" t="s">
        <v>694</v>
      </c>
      <c r="J10" s="142" t="s">
        <v>0</v>
      </c>
      <c r="K10" s="142" t="s">
        <v>13</v>
      </c>
      <c r="L10" s="142" t="s">
        <v>69</v>
      </c>
      <c r="M10" s="139">
        <f t="shared" ref="M10:M67" si="0">ROUND((G10-H10),0)</f>
        <v>6118278</v>
      </c>
      <c r="N10" s="139">
        <f t="shared" ref="N10:N67" si="1">ROUND((C10-D10),0)</f>
        <v>24280034</v>
      </c>
      <c r="O10" s="139">
        <f t="shared" ref="O10:O67" si="2">ROUND(E10,0)</f>
        <v>30732958</v>
      </c>
      <c r="P10" s="139">
        <f t="shared" ref="P10:P67" si="3">ROUND(F10,0)</f>
        <v>48894714</v>
      </c>
      <c r="R10" s="140">
        <v>1110100201</v>
      </c>
      <c r="S10" s="142" t="s">
        <v>672</v>
      </c>
      <c r="T10" s="139">
        <v>24280033.920000002</v>
      </c>
      <c r="U10" s="139"/>
      <c r="V10" s="139">
        <v>30732958.359999999</v>
      </c>
      <c r="W10" s="139">
        <v>48894714.369999997</v>
      </c>
      <c r="X10" s="139">
        <v>6118277.9100000001</v>
      </c>
      <c r="Y10" s="139"/>
    </row>
    <row r="11" spans="1:25" ht="15" customHeight="1" x14ac:dyDescent="0.25">
      <c r="A11" s="140">
        <v>1110100202</v>
      </c>
      <c r="B11" s="142" t="s">
        <v>671</v>
      </c>
      <c r="C11" s="139">
        <v>662.1</v>
      </c>
      <c r="D11" s="139"/>
      <c r="E11" s="139">
        <v>1519257.79</v>
      </c>
      <c r="F11" s="139">
        <v>1519536</v>
      </c>
      <c r="G11" s="139">
        <v>383.89</v>
      </c>
      <c r="H11" s="139"/>
      <c r="I11" s="142" t="s">
        <v>694</v>
      </c>
      <c r="J11" s="142" t="s">
        <v>0</v>
      </c>
      <c r="K11" s="142" t="s">
        <v>13</v>
      </c>
      <c r="L11" s="142" t="s">
        <v>69</v>
      </c>
      <c r="M11" s="139">
        <f t="shared" si="0"/>
        <v>384</v>
      </c>
      <c r="N11" s="139">
        <f t="shared" si="1"/>
        <v>662</v>
      </c>
      <c r="O11" s="139">
        <f t="shared" si="2"/>
        <v>1519258</v>
      </c>
      <c r="P11" s="139">
        <f t="shared" si="3"/>
        <v>1519536</v>
      </c>
      <c r="R11" s="140">
        <v>1110100202</v>
      </c>
      <c r="S11" s="142" t="s">
        <v>671</v>
      </c>
      <c r="T11" s="139">
        <v>662.1</v>
      </c>
      <c r="U11" s="139"/>
      <c r="V11" s="139">
        <v>1519257.79</v>
      </c>
      <c r="W11" s="139">
        <v>1519536</v>
      </c>
      <c r="X11" s="139">
        <v>383.89</v>
      </c>
      <c r="Y11" s="139"/>
    </row>
    <row r="12" spans="1:25" ht="15" customHeight="1" x14ac:dyDescent="0.25">
      <c r="A12" s="140">
        <v>1110100203</v>
      </c>
      <c r="B12" s="142" t="s">
        <v>670</v>
      </c>
      <c r="C12" s="139">
        <v>0.1</v>
      </c>
      <c r="D12" s="139"/>
      <c r="E12" s="139">
        <v>1430632.22</v>
      </c>
      <c r="F12" s="139">
        <v>1430632.22</v>
      </c>
      <c r="G12" s="139">
        <v>0.1</v>
      </c>
      <c r="H12" s="139"/>
      <c r="I12" s="142" t="s">
        <v>694</v>
      </c>
      <c r="J12" s="142" t="s">
        <v>0</v>
      </c>
      <c r="K12" s="142" t="s">
        <v>13</v>
      </c>
      <c r="L12" s="142" t="s">
        <v>69</v>
      </c>
      <c r="M12" s="139">
        <f t="shared" si="0"/>
        <v>0</v>
      </c>
      <c r="N12" s="139">
        <f t="shared" si="1"/>
        <v>0</v>
      </c>
      <c r="O12" s="139">
        <f t="shared" si="2"/>
        <v>1430632</v>
      </c>
      <c r="P12" s="139">
        <f t="shared" si="3"/>
        <v>1430632</v>
      </c>
      <c r="R12" s="140">
        <v>1110100203</v>
      </c>
      <c r="S12" s="142" t="s">
        <v>670</v>
      </c>
      <c r="T12" s="139">
        <v>0.1</v>
      </c>
      <c r="U12" s="139"/>
      <c r="V12" s="139">
        <v>1430632.22</v>
      </c>
      <c r="W12" s="139">
        <v>1430632.22</v>
      </c>
      <c r="X12" s="139">
        <v>0.1</v>
      </c>
      <c r="Y12" s="139"/>
    </row>
    <row r="13" spans="1:25" ht="15" customHeight="1" x14ac:dyDescent="0.25">
      <c r="A13" s="140">
        <v>1110100204</v>
      </c>
      <c r="B13" s="142" t="s">
        <v>669</v>
      </c>
      <c r="C13" s="139">
        <v>15949.19</v>
      </c>
      <c r="D13" s="139"/>
      <c r="E13" s="139">
        <v>975086.19</v>
      </c>
      <c r="F13" s="139">
        <v>973662.74</v>
      </c>
      <c r="G13" s="139">
        <v>17372.64</v>
      </c>
      <c r="H13" s="139"/>
      <c r="I13" s="142" t="s">
        <v>694</v>
      </c>
      <c r="J13" s="142" t="s">
        <v>0</v>
      </c>
      <c r="K13" s="142" t="s">
        <v>13</v>
      </c>
      <c r="L13" s="142" t="s">
        <v>69</v>
      </c>
      <c r="M13" s="139">
        <f t="shared" si="0"/>
        <v>17373</v>
      </c>
      <c r="N13" s="139">
        <f t="shared" si="1"/>
        <v>15949</v>
      </c>
      <c r="O13" s="139">
        <f t="shared" si="2"/>
        <v>975086</v>
      </c>
      <c r="P13" s="139">
        <f t="shared" si="3"/>
        <v>973663</v>
      </c>
      <c r="R13" s="140">
        <v>1110100204</v>
      </c>
      <c r="S13" s="142" t="s">
        <v>669</v>
      </c>
      <c r="T13" s="139">
        <v>15949.19</v>
      </c>
      <c r="U13" s="139"/>
      <c r="V13" s="139">
        <v>975086.19</v>
      </c>
      <c r="W13" s="139">
        <v>973662.74</v>
      </c>
      <c r="X13" s="139">
        <v>17372.64</v>
      </c>
      <c r="Y13" s="139"/>
    </row>
    <row r="14" spans="1:25" ht="15" customHeight="1" x14ac:dyDescent="0.25">
      <c r="A14" s="140">
        <v>1110100205</v>
      </c>
      <c r="B14" s="142" t="s">
        <v>668</v>
      </c>
      <c r="C14" s="139">
        <v>166.01</v>
      </c>
      <c r="D14" s="139"/>
      <c r="E14" s="139">
        <v>15436.86</v>
      </c>
      <c r="F14" s="139">
        <v>15291.86</v>
      </c>
      <c r="G14" s="139">
        <v>311.01</v>
      </c>
      <c r="H14" s="139"/>
      <c r="I14" s="142" t="s">
        <v>694</v>
      </c>
      <c r="J14" s="142" t="s">
        <v>0</v>
      </c>
      <c r="K14" s="142" t="s">
        <v>13</v>
      </c>
      <c r="L14" s="142" t="s">
        <v>69</v>
      </c>
      <c r="M14" s="139">
        <f t="shared" si="0"/>
        <v>311</v>
      </c>
      <c r="N14" s="139">
        <f t="shared" si="1"/>
        <v>166</v>
      </c>
      <c r="O14" s="139">
        <f t="shared" si="2"/>
        <v>15437</v>
      </c>
      <c r="P14" s="139">
        <f t="shared" si="3"/>
        <v>15292</v>
      </c>
      <c r="R14" s="140">
        <v>1110100205</v>
      </c>
      <c r="S14" s="142" t="s">
        <v>668</v>
      </c>
      <c r="T14" s="139">
        <v>166.01</v>
      </c>
      <c r="U14" s="139"/>
      <c r="V14" s="139">
        <v>15436.86</v>
      </c>
      <c r="W14" s="139">
        <v>15291.86</v>
      </c>
      <c r="X14" s="139">
        <v>311.01</v>
      </c>
      <c r="Y14" s="139"/>
    </row>
    <row r="15" spans="1:25" ht="15" customHeight="1" x14ac:dyDescent="0.25">
      <c r="A15" s="140">
        <v>1110100206</v>
      </c>
      <c r="B15" s="142" t="s">
        <v>667</v>
      </c>
      <c r="C15" s="139">
        <v>200.01</v>
      </c>
      <c r="D15" s="139"/>
      <c r="E15" s="139">
        <v>219379.46</v>
      </c>
      <c r="F15" s="139">
        <v>219578.46</v>
      </c>
      <c r="G15" s="139">
        <v>1.01</v>
      </c>
      <c r="H15" s="139"/>
      <c r="I15" s="142" t="s">
        <v>694</v>
      </c>
      <c r="J15" s="142" t="s">
        <v>0</v>
      </c>
      <c r="K15" s="142" t="s">
        <v>13</v>
      </c>
      <c r="L15" s="142" t="s">
        <v>69</v>
      </c>
      <c r="M15" s="139">
        <f t="shared" si="0"/>
        <v>1</v>
      </c>
      <c r="N15" s="139">
        <f t="shared" si="1"/>
        <v>200</v>
      </c>
      <c r="O15" s="139">
        <f t="shared" si="2"/>
        <v>219379</v>
      </c>
      <c r="P15" s="139">
        <f t="shared" si="3"/>
        <v>219578</v>
      </c>
      <c r="R15" s="140">
        <v>1110100206</v>
      </c>
      <c r="S15" s="142" t="s">
        <v>667</v>
      </c>
      <c r="T15" s="139">
        <v>200.01</v>
      </c>
      <c r="U15" s="139"/>
      <c r="V15" s="139">
        <v>219379.46</v>
      </c>
      <c r="W15" s="139">
        <v>219578.46</v>
      </c>
      <c r="X15" s="139">
        <v>1.01</v>
      </c>
      <c r="Y15" s="139"/>
    </row>
    <row r="16" spans="1:25" ht="15" customHeight="1" x14ac:dyDescent="0.25">
      <c r="A16" s="140">
        <v>1110100207</v>
      </c>
      <c r="B16" s="142" t="s">
        <v>666</v>
      </c>
      <c r="C16" s="139">
        <v>27378.68</v>
      </c>
      <c r="D16" s="139"/>
      <c r="E16" s="139">
        <v>1205550.93</v>
      </c>
      <c r="F16" s="139">
        <v>1227797.6000000001</v>
      </c>
      <c r="G16" s="139">
        <v>5132.01</v>
      </c>
      <c r="H16" s="139"/>
      <c r="I16" s="142" t="s">
        <v>694</v>
      </c>
      <c r="J16" s="142" t="s">
        <v>0</v>
      </c>
      <c r="K16" s="142" t="s">
        <v>13</v>
      </c>
      <c r="L16" s="142" t="s">
        <v>69</v>
      </c>
      <c r="M16" s="139">
        <f t="shared" si="0"/>
        <v>5132</v>
      </c>
      <c r="N16" s="139">
        <f t="shared" si="1"/>
        <v>27379</v>
      </c>
      <c r="O16" s="139">
        <f t="shared" si="2"/>
        <v>1205551</v>
      </c>
      <c r="P16" s="139">
        <f t="shared" si="3"/>
        <v>1227798</v>
      </c>
      <c r="R16" s="140">
        <v>1110100207</v>
      </c>
      <c r="S16" s="142" t="s">
        <v>666</v>
      </c>
      <c r="T16" s="139">
        <v>27378.68</v>
      </c>
      <c r="U16" s="139"/>
      <c r="V16" s="139">
        <v>1205550.93</v>
      </c>
      <c r="W16" s="139">
        <v>1227797.6000000001</v>
      </c>
      <c r="X16" s="139">
        <v>5132.01</v>
      </c>
      <c r="Y16" s="139"/>
    </row>
    <row r="17" spans="1:25" ht="15" customHeight="1" x14ac:dyDescent="0.25">
      <c r="A17" s="140">
        <v>1110100208</v>
      </c>
      <c r="B17" s="142" t="s">
        <v>665</v>
      </c>
      <c r="C17" s="139">
        <v>1565.01</v>
      </c>
      <c r="D17" s="139"/>
      <c r="E17" s="139">
        <v>167561.67000000001</v>
      </c>
      <c r="F17" s="139">
        <v>168508.67</v>
      </c>
      <c r="G17" s="139">
        <v>618.01</v>
      </c>
      <c r="H17" s="139"/>
      <c r="I17" s="142" t="s">
        <v>694</v>
      </c>
      <c r="J17" s="142" t="s">
        <v>0</v>
      </c>
      <c r="K17" s="142" t="s">
        <v>13</v>
      </c>
      <c r="L17" s="142" t="s">
        <v>69</v>
      </c>
      <c r="M17" s="139">
        <f t="shared" si="0"/>
        <v>618</v>
      </c>
      <c r="N17" s="139">
        <f t="shared" si="1"/>
        <v>1565</v>
      </c>
      <c r="O17" s="139">
        <f t="shared" si="2"/>
        <v>167562</v>
      </c>
      <c r="P17" s="139">
        <f t="shared" si="3"/>
        <v>168509</v>
      </c>
      <c r="R17" s="140">
        <v>1110100208</v>
      </c>
      <c r="S17" s="142" t="s">
        <v>665</v>
      </c>
      <c r="T17" s="139">
        <v>1565.01</v>
      </c>
      <c r="U17" s="139"/>
      <c r="V17" s="139">
        <v>167561.67000000001</v>
      </c>
      <c r="W17" s="139">
        <v>168508.67</v>
      </c>
      <c r="X17" s="139">
        <v>618.01</v>
      </c>
      <c r="Y17" s="139"/>
    </row>
    <row r="18" spans="1:25" ht="15" customHeight="1" x14ac:dyDescent="0.25">
      <c r="A18" s="140">
        <v>1110100209</v>
      </c>
      <c r="B18" s="142" t="s">
        <v>664</v>
      </c>
      <c r="C18" s="139">
        <v>0.01</v>
      </c>
      <c r="D18" s="139"/>
      <c r="E18" s="139">
        <v>865.73</v>
      </c>
      <c r="F18" s="139">
        <v>835.73</v>
      </c>
      <c r="G18" s="139">
        <v>30.01</v>
      </c>
      <c r="H18" s="139"/>
      <c r="I18" s="142" t="s">
        <v>694</v>
      </c>
      <c r="J18" s="142" t="s">
        <v>0</v>
      </c>
      <c r="K18" s="142" t="s">
        <v>13</v>
      </c>
      <c r="L18" s="142" t="s">
        <v>69</v>
      </c>
      <c r="M18" s="139">
        <f t="shared" si="0"/>
        <v>30</v>
      </c>
      <c r="N18" s="139">
        <f t="shared" si="1"/>
        <v>0</v>
      </c>
      <c r="O18" s="139">
        <f t="shared" si="2"/>
        <v>866</v>
      </c>
      <c r="P18" s="139">
        <f t="shared" si="3"/>
        <v>836</v>
      </c>
      <c r="R18" s="140">
        <v>1110100209</v>
      </c>
      <c r="S18" s="142" t="s">
        <v>664</v>
      </c>
      <c r="T18" s="139">
        <v>0.01</v>
      </c>
      <c r="U18" s="139"/>
      <c r="V18" s="139">
        <v>865.73</v>
      </c>
      <c r="W18" s="139">
        <v>835.73</v>
      </c>
      <c r="X18" s="139">
        <v>30.01</v>
      </c>
      <c r="Y18" s="139"/>
    </row>
    <row r="19" spans="1:25" ht="15" customHeight="1" x14ac:dyDescent="0.25">
      <c r="A19" s="140">
        <v>1110100210</v>
      </c>
      <c r="B19" s="142" t="s">
        <v>663</v>
      </c>
      <c r="C19" s="139">
        <v>0.01</v>
      </c>
      <c r="D19" s="139"/>
      <c r="E19" s="139"/>
      <c r="F19" s="139"/>
      <c r="G19" s="139">
        <v>0.01</v>
      </c>
      <c r="H19" s="139"/>
      <c r="I19" s="142" t="s">
        <v>694</v>
      </c>
      <c r="J19" s="142" t="s">
        <v>0</v>
      </c>
      <c r="K19" s="142" t="s">
        <v>13</v>
      </c>
      <c r="L19" s="142" t="s">
        <v>69</v>
      </c>
      <c r="M19" s="139">
        <f t="shared" si="0"/>
        <v>0</v>
      </c>
      <c r="N19" s="139">
        <f t="shared" si="1"/>
        <v>0</v>
      </c>
      <c r="O19" s="139">
        <f t="shared" si="2"/>
        <v>0</v>
      </c>
      <c r="P19" s="139">
        <f t="shared" si="3"/>
        <v>0</v>
      </c>
      <c r="R19" s="140">
        <v>1110100210</v>
      </c>
      <c r="S19" s="142" t="s">
        <v>663</v>
      </c>
      <c r="T19" s="139">
        <v>0.01</v>
      </c>
      <c r="U19" s="139"/>
      <c r="V19" s="139"/>
      <c r="W19" s="139"/>
      <c r="X19" s="139">
        <v>0.01</v>
      </c>
      <c r="Y19" s="139"/>
    </row>
    <row r="20" spans="1:25" ht="15" customHeight="1" x14ac:dyDescent="0.25">
      <c r="A20" s="140">
        <v>1110100211</v>
      </c>
      <c r="B20" s="142" t="s">
        <v>662</v>
      </c>
      <c r="C20" s="139">
        <v>0.01</v>
      </c>
      <c r="D20" s="139"/>
      <c r="E20" s="139"/>
      <c r="F20" s="139"/>
      <c r="G20" s="139">
        <v>0.01</v>
      </c>
      <c r="H20" s="139"/>
      <c r="I20" s="142" t="s">
        <v>694</v>
      </c>
      <c r="J20" s="142" t="s">
        <v>0</v>
      </c>
      <c r="K20" s="142" t="s">
        <v>13</v>
      </c>
      <c r="L20" s="142" t="s">
        <v>69</v>
      </c>
      <c r="M20" s="139">
        <f t="shared" si="0"/>
        <v>0</v>
      </c>
      <c r="N20" s="139">
        <f t="shared" si="1"/>
        <v>0</v>
      </c>
      <c r="O20" s="139">
        <f t="shared" si="2"/>
        <v>0</v>
      </c>
      <c r="P20" s="139">
        <f t="shared" si="3"/>
        <v>0</v>
      </c>
      <c r="R20" s="140">
        <v>1110100211</v>
      </c>
      <c r="S20" s="142" t="s">
        <v>662</v>
      </c>
      <c r="T20" s="139">
        <v>0.01</v>
      </c>
      <c r="U20" s="139"/>
      <c r="V20" s="139"/>
      <c r="W20" s="139"/>
      <c r="X20" s="139">
        <v>0.01</v>
      </c>
      <c r="Y20" s="139"/>
    </row>
    <row r="21" spans="1:25" ht="15" customHeight="1" x14ac:dyDescent="0.25">
      <c r="A21" s="140">
        <v>1110100212</v>
      </c>
      <c r="B21" s="142" t="s">
        <v>661</v>
      </c>
      <c r="C21" s="139">
        <v>3319356.21</v>
      </c>
      <c r="D21" s="139"/>
      <c r="E21" s="139">
        <v>4091838.76</v>
      </c>
      <c r="F21" s="139">
        <v>519568.64000000001</v>
      </c>
      <c r="G21" s="139">
        <v>6891626.3300000001</v>
      </c>
      <c r="H21" s="139"/>
      <c r="I21" s="142" t="s">
        <v>694</v>
      </c>
      <c r="J21" s="142" t="s">
        <v>0</v>
      </c>
      <c r="K21" s="142" t="s">
        <v>13</v>
      </c>
      <c r="L21" s="142" t="s">
        <v>69</v>
      </c>
      <c r="M21" s="139">
        <f t="shared" si="0"/>
        <v>6891626</v>
      </c>
      <c r="N21" s="139">
        <f t="shared" si="1"/>
        <v>3319356</v>
      </c>
      <c r="O21" s="139">
        <f t="shared" si="2"/>
        <v>4091839</v>
      </c>
      <c r="P21" s="139">
        <f t="shared" si="3"/>
        <v>519569</v>
      </c>
      <c r="R21" s="140">
        <v>1110100212</v>
      </c>
      <c r="S21" s="142" t="s">
        <v>661</v>
      </c>
      <c r="T21" s="139">
        <v>3319356.21</v>
      </c>
      <c r="U21" s="139"/>
      <c r="V21" s="139">
        <v>4091838.76</v>
      </c>
      <c r="W21" s="139">
        <v>519568.64000000001</v>
      </c>
      <c r="X21" s="139">
        <v>6891626.3300000001</v>
      </c>
      <c r="Y21" s="139"/>
    </row>
    <row r="22" spans="1:25" ht="15" customHeight="1" x14ac:dyDescent="0.25">
      <c r="A22" s="140">
        <v>1110100213</v>
      </c>
      <c r="B22" s="142" t="s">
        <v>660</v>
      </c>
      <c r="C22" s="139">
        <v>200.01</v>
      </c>
      <c r="D22" s="139"/>
      <c r="E22" s="139">
        <v>2600</v>
      </c>
      <c r="F22" s="139">
        <v>2500</v>
      </c>
      <c r="G22" s="139">
        <v>300.01</v>
      </c>
      <c r="H22" s="139"/>
      <c r="I22" s="142" t="s">
        <v>694</v>
      </c>
      <c r="J22" s="142" t="s">
        <v>0</v>
      </c>
      <c r="K22" s="142" t="s">
        <v>13</v>
      </c>
      <c r="L22" s="142" t="s">
        <v>69</v>
      </c>
      <c r="M22" s="139">
        <f t="shared" si="0"/>
        <v>300</v>
      </c>
      <c r="N22" s="139">
        <f t="shared" si="1"/>
        <v>200</v>
      </c>
      <c r="O22" s="139">
        <f t="shared" si="2"/>
        <v>2600</v>
      </c>
      <c r="P22" s="139">
        <f t="shared" si="3"/>
        <v>2500</v>
      </c>
      <c r="R22" s="140">
        <v>1110100213</v>
      </c>
      <c r="S22" s="142" t="s">
        <v>660</v>
      </c>
      <c r="T22" s="139">
        <v>200.01</v>
      </c>
      <c r="U22" s="139"/>
      <c r="V22" s="139">
        <v>2600</v>
      </c>
      <c r="W22" s="139">
        <v>2500</v>
      </c>
      <c r="X22" s="139">
        <v>300.01</v>
      </c>
      <c r="Y22" s="139"/>
    </row>
    <row r="23" spans="1:25" ht="15" customHeight="1" x14ac:dyDescent="0.25">
      <c r="A23" s="140">
        <v>1110100214</v>
      </c>
      <c r="B23" s="142" t="s">
        <v>659</v>
      </c>
      <c r="C23" s="139">
        <v>1</v>
      </c>
      <c r="D23" s="139"/>
      <c r="E23" s="139"/>
      <c r="F23" s="139"/>
      <c r="G23" s="139">
        <v>1</v>
      </c>
      <c r="H23" s="139"/>
      <c r="I23" s="142" t="s">
        <v>694</v>
      </c>
      <c r="J23" s="142" t="s">
        <v>0</v>
      </c>
      <c r="K23" s="142" t="s">
        <v>13</v>
      </c>
      <c r="L23" s="142" t="s">
        <v>69</v>
      </c>
      <c r="M23" s="139">
        <f t="shared" si="0"/>
        <v>1</v>
      </c>
      <c r="N23" s="139">
        <f t="shared" si="1"/>
        <v>1</v>
      </c>
      <c r="O23" s="139">
        <f t="shared" si="2"/>
        <v>0</v>
      </c>
      <c r="P23" s="139">
        <f t="shared" si="3"/>
        <v>0</v>
      </c>
      <c r="R23" s="140">
        <v>1110100214</v>
      </c>
      <c r="S23" s="142" t="s">
        <v>659</v>
      </c>
      <c r="T23" s="139">
        <v>1</v>
      </c>
      <c r="U23" s="139"/>
      <c r="V23" s="139"/>
      <c r="W23" s="139"/>
      <c r="X23" s="139">
        <v>1</v>
      </c>
      <c r="Y23" s="139"/>
    </row>
    <row r="24" spans="1:25" ht="15" customHeight="1" x14ac:dyDescent="0.25">
      <c r="A24" s="140">
        <v>1110100215</v>
      </c>
      <c r="B24" s="142" t="s">
        <v>658</v>
      </c>
      <c r="C24" s="139">
        <v>550.01</v>
      </c>
      <c r="D24" s="139"/>
      <c r="E24" s="139">
        <v>881762</v>
      </c>
      <c r="F24" s="139">
        <v>863191</v>
      </c>
      <c r="G24" s="139">
        <v>19121.009999999998</v>
      </c>
      <c r="H24" s="139"/>
      <c r="I24" s="142" t="s">
        <v>694</v>
      </c>
      <c r="J24" s="142" t="s">
        <v>0</v>
      </c>
      <c r="K24" s="142" t="s">
        <v>13</v>
      </c>
      <c r="L24" s="142" t="s">
        <v>69</v>
      </c>
      <c r="M24" s="139">
        <f t="shared" si="0"/>
        <v>19121</v>
      </c>
      <c r="N24" s="139">
        <f t="shared" si="1"/>
        <v>550</v>
      </c>
      <c r="O24" s="139">
        <f t="shared" si="2"/>
        <v>881762</v>
      </c>
      <c r="P24" s="139">
        <f t="shared" si="3"/>
        <v>863191</v>
      </c>
      <c r="R24" s="140">
        <v>1110100215</v>
      </c>
      <c r="S24" s="142" t="s">
        <v>658</v>
      </c>
      <c r="T24" s="139">
        <v>550.01</v>
      </c>
      <c r="U24" s="139"/>
      <c r="V24" s="139">
        <v>881762</v>
      </c>
      <c r="W24" s="139">
        <v>863191</v>
      </c>
      <c r="X24" s="139">
        <v>19121.009999999998</v>
      </c>
      <c r="Y24" s="139"/>
    </row>
    <row r="25" spans="1:25" ht="15" customHeight="1" x14ac:dyDescent="0.25">
      <c r="A25" s="140">
        <v>1110100216</v>
      </c>
      <c r="B25" s="142" t="s">
        <v>657</v>
      </c>
      <c r="C25" s="139">
        <v>0.01</v>
      </c>
      <c r="D25" s="139"/>
      <c r="E25" s="139">
        <v>497449.1</v>
      </c>
      <c r="F25" s="139">
        <v>497393.1</v>
      </c>
      <c r="G25" s="139">
        <v>56.01</v>
      </c>
      <c r="H25" s="139"/>
      <c r="I25" s="142" t="s">
        <v>694</v>
      </c>
      <c r="J25" s="142" t="s">
        <v>0</v>
      </c>
      <c r="K25" s="142" t="s">
        <v>13</v>
      </c>
      <c r="L25" s="142" t="s">
        <v>69</v>
      </c>
      <c r="M25" s="139">
        <f t="shared" si="0"/>
        <v>56</v>
      </c>
      <c r="N25" s="139">
        <f t="shared" si="1"/>
        <v>0</v>
      </c>
      <c r="O25" s="139">
        <f t="shared" si="2"/>
        <v>497449</v>
      </c>
      <c r="P25" s="139">
        <f t="shared" si="3"/>
        <v>497393</v>
      </c>
      <c r="R25" s="140">
        <v>1110100216</v>
      </c>
      <c r="S25" s="142" t="s">
        <v>657</v>
      </c>
      <c r="T25" s="139">
        <v>0.01</v>
      </c>
      <c r="U25" s="139"/>
      <c r="V25" s="139">
        <v>497449.1</v>
      </c>
      <c r="W25" s="139">
        <v>497393.1</v>
      </c>
      <c r="X25" s="139">
        <v>56.01</v>
      </c>
      <c r="Y25" s="139"/>
    </row>
    <row r="26" spans="1:25" ht="15" customHeight="1" x14ac:dyDescent="0.25">
      <c r="A26" s="140">
        <v>1110100217</v>
      </c>
      <c r="B26" s="142" t="s">
        <v>656</v>
      </c>
      <c r="C26" s="139">
        <v>2358.0100000000002</v>
      </c>
      <c r="D26" s="139"/>
      <c r="E26" s="139">
        <v>68250.880000000005</v>
      </c>
      <c r="F26" s="139">
        <v>69401.179999999993</v>
      </c>
      <c r="G26" s="139">
        <v>1207.71</v>
      </c>
      <c r="H26" s="139"/>
      <c r="I26" s="142" t="s">
        <v>694</v>
      </c>
      <c r="J26" s="142" t="s">
        <v>0</v>
      </c>
      <c r="K26" s="142" t="s">
        <v>13</v>
      </c>
      <c r="L26" s="142" t="s">
        <v>69</v>
      </c>
      <c r="M26" s="139">
        <f t="shared" si="0"/>
        <v>1208</v>
      </c>
      <c r="N26" s="139">
        <f t="shared" si="1"/>
        <v>2358</v>
      </c>
      <c r="O26" s="139">
        <f t="shared" si="2"/>
        <v>68251</v>
      </c>
      <c r="P26" s="139">
        <f t="shared" si="3"/>
        <v>69401</v>
      </c>
      <c r="R26" s="140">
        <v>1110100217</v>
      </c>
      <c r="S26" s="142" t="s">
        <v>656</v>
      </c>
      <c r="T26" s="139">
        <v>2358.0100000000002</v>
      </c>
      <c r="U26" s="139"/>
      <c r="V26" s="139">
        <v>68250.880000000005</v>
      </c>
      <c r="W26" s="139">
        <v>69401.179999999993</v>
      </c>
      <c r="X26" s="139">
        <v>1207.71</v>
      </c>
      <c r="Y26" s="139"/>
    </row>
    <row r="27" spans="1:25" ht="15" customHeight="1" x14ac:dyDescent="0.25">
      <c r="A27" s="140">
        <v>1110100218</v>
      </c>
      <c r="B27" s="142" t="s">
        <v>655</v>
      </c>
      <c r="C27" s="139">
        <v>0.01</v>
      </c>
      <c r="D27" s="139"/>
      <c r="E27" s="139">
        <v>37715.11</v>
      </c>
      <c r="F27" s="139">
        <v>32665.11</v>
      </c>
      <c r="G27" s="139">
        <v>5050.01</v>
      </c>
      <c r="H27" s="139"/>
      <c r="I27" s="142" t="s">
        <v>694</v>
      </c>
      <c r="J27" s="142" t="s">
        <v>0</v>
      </c>
      <c r="K27" s="142" t="s">
        <v>13</v>
      </c>
      <c r="L27" s="142" t="s">
        <v>69</v>
      </c>
      <c r="M27" s="139">
        <f t="shared" si="0"/>
        <v>5050</v>
      </c>
      <c r="N27" s="139">
        <f t="shared" si="1"/>
        <v>0</v>
      </c>
      <c r="O27" s="139">
        <f t="shared" si="2"/>
        <v>37715</v>
      </c>
      <c r="P27" s="139">
        <f t="shared" si="3"/>
        <v>32665</v>
      </c>
      <c r="R27" s="140">
        <v>1110100218</v>
      </c>
      <c r="S27" s="142" t="s">
        <v>655</v>
      </c>
      <c r="T27" s="139">
        <v>0.01</v>
      </c>
      <c r="U27" s="139"/>
      <c r="V27" s="139">
        <v>37715.11</v>
      </c>
      <c r="W27" s="139">
        <v>32665.11</v>
      </c>
      <c r="X27" s="139">
        <v>5050.01</v>
      </c>
      <c r="Y27" s="139"/>
    </row>
    <row r="28" spans="1:25" ht="15" customHeight="1" x14ac:dyDescent="0.25">
      <c r="A28" s="140">
        <v>1110100219</v>
      </c>
      <c r="B28" s="142" t="s">
        <v>654</v>
      </c>
      <c r="C28" s="139">
        <v>431.01</v>
      </c>
      <c r="D28" s="139"/>
      <c r="E28" s="139">
        <v>40</v>
      </c>
      <c r="F28" s="139"/>
      <c r="G28" s="139">
        <v>471.01</v>
      </c>
      <c r="H28" s="139"/>
      <c r="I28" s="142" t="s">
        <v>694</v>
      </c>
      <c r="J28" s="142" t="s">
        <v>0</v>
      </c>
      <c r="K28" s="142" t="s">
        <v>13</v>
      </c>
      <c r="L28" s="142" t="s">
        <v>69</v>
      </c>
      <c r="M28" s="139">
        <f t="shared" si="0"/>
        <v>471</v>
      </c>
      <c r="N28" s="139">
        <f t="shared" si="1"/>
        <v>431</v>
      </c>
      <c r="O28" s="139">
        <f t="shared" si="2"/>
        <v>40</v>
      </c>
      <c r="P28" s="139">
        <f t="shared" si="3"/>
        <v>0</v>
      </c>
      <c r="R28" s="140">
        <v>1110100219</v>
      </c>
      <c r="S28" s="142" t="s">
        <v>654</v>
      </c>
      <c r="T28" s="139">
        <v>431.01</v>
      </c>
      <c r="U28" s="139"/>
      <c r="V28" s="139">
        <v>40</v>
      </c>
      <c r="W28" s="139"/>
      <c r="X28" s="139">
        <v>471.01</v>
      </c>
      <c r="Y28" s="139"/>
    </row>
    <row r="29" spans="1:25" ht="15" customHeight="1" x14ac:dyDescent="0.25">
      <c r="A29" s="140">
        <v>1110100220</v>
      </c>
      <c r="B29" s="142" t="s">
        <v>653</v>
      </c>
      <c r="C29" s="139">
        <v>2.0099999999999998</v>
      </c>
      <c r="D29" s="139"/>
      <c r="E29" s="139">
        <v>9516.4699999999993</v>
      </c>
      <c r="F29" s="139">
        <v>9512.4699999999993</v>
      </c>
      <c r="G29" s="139">
        <v>6.01</v>
      </c>
      <c r="H29" s="139"/>
      <c r="I29" s="142" t="s">
        <v>694</v>
      </c>
      <c r="J29" s="142" t="s">
        <v>0</v>
      </c>
      <c r="K29" s="142" t="s">
        <v>13</v>
      </c>
      <c r="L29" s="142" t="s">
        <v>69</v>
      </c>
      <c r="M29" s="139">
        <f t="shared" si="0"/>
        <v>6</v>
      </c>
      <c r="N29" s="139">
        <f t="shared" si="1"/>
        <v>2</v>
      </c>
      <c r="O29" s="139">
        <f t="shared" si="2"/>
        <v>9516</v>
      </c>
      <c r="P29" s="139">
        <f t="shared" si="3"/>
        <v>9512</v>
      </c>
      <c r="R29" s="140">
        <v>1110100220</v>
      </c>
      <c r="S29" s="142" t="s">
        <v>653</v>
      </c>
      <c r="T29" s="139">
        <v>2.0099999999999998</v>
      </c>
      <c r="U29" s="139"/>
      <c r="V29" s="139">
        <v>9516.4699999999993</v>
      </c>
      <c r="W29" s="139">
        <v>9512.4699999999993</v>
      </c>
      <c r="X29" s="139">
        <v>6.01</v>
      </c>
      <c r="Y29" s="139"/>
    </row>
    <row r="30" spans="1:25" ht="15" customHeight="1" x14ac:dyDescent="0.25">
      <c r="A30" s="140">
        <v>1110100221</v>
      </c>
      <c r="B30" s="142" t="s">
        <v>652</v>
      </c>
      <c r="C30" s="139">
        <v>200.01</v>
      </c>
      <c r="D30" s="139"/>
      <c r="E30" s="139">
        <v>28537.53</v>
      </c>
      <c r="F30" s="139">
        <v>28133.53</v>
      </c>
      <c r="G30" s="139">
        <v>604.01</v>
      </c>
      <c r="H30" s="139"/>
      <c r="I30" s="142" t="s">
        <v>694</v>
      </c>
      <c r="J30" s="142" t="s">
        <v>0</v>
      </c>
      <c r="K30" s="142" t="s">
        <v>13</v>
      </c>
      <c r="L30" s="142" t="s">
        <v>69</v>
      </c>
      <c r="M30" s="139">
        <f t="shared" si="0"/>
        <v>604</v>
      </c>
      <c r="N30" s="139">
        <f t="shared" si="1"/>
        <v>200</v>
      </c>
      <c r="O30" s="139">
        <f t="shared" si="2"/>
        <v>28538</v>
      </c>
      <c r="P30" s="139">
        <f t="shared" si="3"/>
        <v>28134</v>
      </c>
      <c r="R30" s="140">
        <v>1110100221</v>
      </c>
      <c r="S30" s="142" t="s">
        <v>652</v>
      </c>
      <c r="T30" s="139">
        <v>200.01</v>
      </c>
      <c r="U30" s="139"/>
      <c r="V30" s="139">
        <v>28537.53</v>
      </c>
      <c r="W30" s="139">
        <v>28133.53</v>
      </c>
      <c r="X30" s="139">
        <v>604.01</v>
      </c>
      <c r="Y30" s="139"/>
    </row>
    <row r="31" spans="1:25" ht="15" customHeight="1" x14ac:dyDescent="0.25">
      <c r="A31" s="140">
        <v>1110100222</v>
      </c>
      <c r="B31" s="142" t="s">
        <v>651</v>
      </c>
      <c r="C31" s="139">
        <v>571.01</v>
      </c>
      <c r="D31" s="139"/>
      <c r="E31" s="139">
        <v>105203.97</v>
      </c>
      <c r="F31" s="139">
        <v>104712.97</v>
      </c>
      <c r="G31" s="139">
        <v>1062.01</v>
      </c>
      <c r="H31" s="139"/>
      <c r="I31" s="142" t="s">
        <v>694</v>
      </c>
      <c r="J31" s="142" t="s">
        <v>0</v>
      </c>
      <c r="K31" s="142" t="s">
        <v>13</v>
      </c>
      <c r="L31" s="142" t="s">
        <v>69</v>
      </c>
      <c r="M31" s="139">
        <f t="shared" si="0"/>
        <v>1062</v>
      </c>
      <c r="N31" s="139">
        <f t="shared" si="1"/>
        <v>571</v>
      </c>
      <c r="O31" s="139">
        <f t="shared" si="2"/>
        <v>105204</v>
      </c>
      <c r="P31" s="139">
        <f t="shared" si="3"/>
        <v>104713</v>
      </c>
      <c r="R31" s="140">
        <v>1110100222</v>
      </c>
      <c r="S31" s="142" t="s">
        <v>651</v>
      </c>
      <c r="T31" s="139">
        <v>571.01</v>
      </c>
      <c r="U31" s="139"/>
      <c r="V31" s="139">
        <v>105203.97</v>
      </c>
      <c r="W31" s="139">
        <v>104712.97</v>
      </c>
      <c r="X31" s="139">
        <v>1062.01</v>
      </c>
      <c r="Y31" s="139"/>
    </row>
    <row r="32" spans="1:25" ht="15" customHeight="1" x14ac:dyDescent="0.25">
      <c r="A32" s="140">
        <v>1110100223</v>
      </c>
      <c r="B32" s="142" t="s">
        <v>803</v>
      </c>
      <c r="C32" s="139">
        <v>0</v>
      </c>
      <c r="D32" s="139"/>
      <c r="E32" s="139">
        <v>1120412.5</v>
      </c>
      <c r="F32" s="139"/>
      <c r="G32" s="139">
        <v>1120412.5</v>
      </c>
      <c r="H32" s="139"/>
      <c r="I32" s="142" t="s">
        <v>694</v>
      </c>
      <c r="J32" s="142" t="s">
        <v>0</v>
      </c>
      <c r="K32" s="142" t="s">
        <v>13</v>
      </c>
      <c r="L32" s="142" t="s">
        <v>69</v>
      </c>
      <c r="M32" s="139">
        <f t="shared" si="0"/>
        <v>1120413</v>
      </c>
      <c r="N32" s="139">
        <f t="shared" si="1"/>
        <v>0</v>
      </c>
      <c r="O32" s="139">
        <f t="shared" si="2"/>
        <v>1120413</v>
      </c>
      <c r="P32" s="139">
        <f t="shared" si="3"/>
        <v>0</v>
      </c>
      <c r="R32" s="140">
        <v>1110100223</v>
      </c>
      <c r="S32" s="142" t="s">
        <v>803</v>
      </c>
      <c r="T32" s="139">
        <v>0</v>
      </c>
      <c r="U32" s="139"/>
      <c r="V32" s="139">
        <v>1120412.5</v>
      </c>
      <c r="W32" s="139"/>
      <c r="X32" s="139">
        <v>1120412.5</v>
      </c>
      <c r="Y32" s="139"/>
    </row>
    <row r="33" spans="1:25" s="156" customFormat="1" ht="15" customHeight="1" x14ac:dyDescent="0.25">
      <c r="A33" s="157">
        <v>11101004</v>
      </c>
      <c r="B33" s="158" t="s">
        <v>650</v>
      </c>
      <c r="C33" s="154"/>
      <c r="D33" s="154"/>
      <c r="E33" s="154"/>
      <c r="F33" s="154"/>
      <c r="G33" s="154"/>
      <c r="H33" s="154"/>
      <c r="I33" s="158"/>
      <c r="J33" s="158"/>
      <c r="K33" s="158"/>
      <c r="L33" s="158"/>
      <c r="M33" s="154"/>
      <c r="N33" s="154"/>
      <c r="O33" s="154"/>
      <c r="P33" s="154"/>
      <c r="R33" s="157">
        <v>11101004</v>
      </c>
      <c r="S33" s="158" t="s">
        <v>650</v>
      </c>
      <c r="T33" s="154">
        <v>575832.59</v>
      </c>
      <c r="U33" s="154"/>
      <c r="V33" s="154">
        <v>98063.74</v>
      </c>
      <c r="W33" s="154">
        <v>210000</v>
      </c>
      <c r="X33" s="154">
        <v>463896.33</v>
      </c>
      <c r="Y33" s="154"/>
    </row>
    <row r="34" spans="1:25" ht="15" customHeight="1" x14ac:dyDescent="0.25">
      <c r="A34" s="140">
        <v>1110100401</v>
      </c>
      <c r="B34" s="142" t="s">
        <v>649</v>
      </c>
      <c r="C34" s="139">
        <v>575832.59</v>
      </c>
      <c r="D34" s="139"/>
      <c r="E34" s="139">
        <v>98063.74</v>
      </c>
      <c r="F34" s="139">
        <v>210000</v>
      </c>
      <c r="G34" s="139">
        <v>463896.33</v>
      </c>
      <c r="H34" s="139"/>
      <c r="I34" s="142" t="s">
        <v>694</v>
      </c>
      <c r="J34" s="142" t="s">
        <v>0</v>
      </c>
      <c r="K34" s="142" t="s">
        <v>13</v>
      </c>
      <c r="L34" s="142" t="s">
        <v>69</v>
      </c>
      <c r="M34" s="139">
        <f t="shared" si="0"/>
        <v>463896</v>
      </c>
      <c r="N34" s="139">
        <f t="shared" si="1"/>
        <v>575833</v>
      </c>
      <c r="O34" s="139">
        <f t="shared" si="2"/>
        <v>98064</v>
      </c>
      <c r="P34" s="139">
        <f t="shared" si="3"/>
        <v>210000</v>
      </c>
      <c r="R34" s="140">
        <v>1110100401</v>
      </c>
      <c r="S34" s="142" t="s">
        <v>649</v>
      </c>
      <c r="T34" s="139">
        <v>575832.59</v>
      </c>
      <c r="U34" s="139"/>
      <c r="V34" s="139">
        <v>98063.74</v>
      </c>
      <c r="W34" s="139">
        <v>210000</v>
      </c>
      <c r="X34" s="139">
        <v>463896.33</v>
      </c>
      <c r="Y34" s="139"/>
    </row>
    <row r="35" spans="1:25" s="156" customFormat="1" ht="15" customHeight="1" x14ac:dyDescent="0.25">
      <c r="A35" s="157">
        <v>11101005</v>
      </c>
      <c r="B35" s="158" t="s">
        <v>648</v>
      </c>
      <c r="C35" s="154"/>
      <c r="D35" s="154"/>
      <c r="E35" s="154"/>
      <c r="F35" s="154"/>
      <c r="G35" s="154"/>
      <c r="H35" s="154"/>
      <c r="I35" s="158"/>
      <c r="J35" s="158"/>
      <c r="K35" s="158"/>
      <c r="L35" s="158"/>
      <c r="M35" s="154"/>
      <c r="N35" s="154"/>
      <c r="O35" s="154"/>
      <c r="P35" s="154"/>
      <c r="R35" s="157">
        <v>11101005</v>
      </c>
      <c r="S35" s="158" t="s">
        <v>648</v>
      </c>
      <c r="T35" s="154">
        <v>3271720.39</v>
      </c>
      <c r="U35" s="154"/>
      <c r="V35" s="154">
        <v>109071.84</v>
      </c>
      <c r="W35" s="154">
        <v>2991343</v>
      </c>
      <c r="X35" s="154">
        <v>389449.23</v>
      </c>
      <c r="Y35" s="154"/>
    </row>
    <row r="36" spans="1:25" ht="15" customHeight="1" x14ac:dyDescent="0.25">
      <c r="A36" s="140">
        <v>1110100501</v>
      </c>
      <c r="B36" s="142" t="s">
        <v>647</v>
      </c>
      <c r="C36" s="139">
        <v>3271720.39</v>
      </c>
      <c r="D36" s="139"/>
      <c r="E36" s="139">
        <v>109071.84</v>
      </c>
      <c r="F36" s="139">
        <v>2991343</v>
      </c>
      <c r="G36" s="139">
        <v>389449.23</v>
      </c>
      <c r="H36" s="139"/>
      <c r="I36" s="142" t="s">
        <v>694</v>
      </c>
      <c r="J36" s="142" t="s">
        <v>0</v>
      </c>
      <c r="K36" s="142" t="s">
        <v>13</v>
      </c>
      <c r="L36" s="142" t="s">
        <v>69</v>
      </c>
      <c r="M36" s="139">
        <f t="shared" si="0"/>
        <v>389449</v>
      </c>
      <c r="N36" s="139">
        <f t="shared" si="1"/>
        <v>3271720</v>
      </c>
      <c r="O36" s="139">
        <f t="shared" si="2"/>
        <v>109072</v>
      </c>
      <c r="P36" s="139">
        <f t="shared" si="3"/>
        <v>2991343</v>
      </c>
      <c r="R36" s="140">
        <v>1110100501</v>
      </c>
      <c r="S36" s="142" t="s">
        <v>647</v>
      </c>
      <c r="T36" s="139">
        <v>3271720.39</v>
      </c>
      <c r="U36" s="139"/>
      <c r="V36" s="139">
        <v>109071.84</v>
      </c>
      <c r="W36" s="139">
        <v>2991343</v>
      </c>
      <c r="X36" s="139">
        <v>389449.23</v>
      </c>
      <c r="Y36" s="139"/>
    </row>
    <row r="37" spans="1:25" s="156" customFormat="1" ht="15" customHeight="1" x14ac:dyDescent="0.25">
      <c r="A37" s="157">
        <v>11101006</v>
      </c>
      <c r="B37" s="158" t="s">
        <v>646</v>
      </c>
      <c r="C37" s="154"/>
      <c r="D37" s="154"/>
      <c r="E37" s="154"/>
      <c r="F37" s="154"/>
      <c r="G37" s="154"/>
      <c r="H37" s="154"/>
      <c r="I37" s="158"/>
      <c r="J37" s="158"/>
      <c r="K37" s="158"/>
      <c r="L37" s="158"/>
      <c r="M37" s="154"/>
      <c r="N37" s="154"/>
      <c r="O37" s="154"/>
      <c r="P37" s="154"/>
      <c r="R37" s="157">
        <v>11101006</v>
      </c>
      <c r="S37" s="158" t="s">
        <v>646</v>
      </c>
      <c r="T37" s="154">
        <v>852211.94</v>
      </c>
      <c r="U37" s="154"/>
      <c r="V37" s="154">
        <v>149642.57</v>
      </c>
      <c r="W37" s="154"/>
      <c r="X37" s="154">
        <v>1001854.51</v>
      </c>
      <c r="Y37" s="154"/>
    </row>
    <row r="38" spans="1:25" ht="15" customHeight="1" x14ac:dyDescent="0.25">
      <c r="A38" s="140">
        <v>1110100601</v>
      </c>
      <c r="B38" s="142" t="s">
        <v>645</v>
      </c>
      <c r="C38" s="139">
        <v>852211.94</v>
      </c>
      <c r="D38" s="139"/>
      <c r="E38" s="139">
        <v>149642.57</v>
      </c>
      <c r="F38" s="139"/>
      <c r="G38" s="139">
        <v>1001854.51</v>
      </c>
      <c r="H38" s="139"/>
      <c r="I38" s="142" t="s">
        <v>694</v>
      </c>
      <c r="J38" s="142" t="s">
        <v>0</v>
      </c>
      <c r="K38" s="142" t="s">
        <v>13</v>
      </c>
      <c r="L38" s="142" t="s">
        <v>69</v>
      </c>
      <c r="M38" s="139">
        <f t="shared" si="0"/>
        <v>1001855</v>
      </c>
      <c r="N38" s="139">
        <f t="shared" si="1"/>
        <v>852212</v>
      </c>
      <c r="O38" s="139">
        <f t="shared" si="2"/>
        <v>149643</v>
      </c>
      <c r="P38" s="139">
        <f t="shared" si="3"/>
        <v>0</v>
      </c>
      <c r="R38" s="140">
        <v>1110100601</v>
      </c>
      <c r="S38" s="142" t="s">
        <v>645</v>
      </c>
      <c r="T38" s="139">
        <v>852211.94</v>
      </c>
      <c r="U38" s="139"/>
      <c r="V38" s="139">
        <v>149642.57</v>
      </c>
      <c r="W38" s="139"/>
      <c r="X38" s="139">
        <v>1001854.51</v>
      </c>
      <c r="Y38" s="139"/>
    </row>
    <row r="39" spans="1:25" s="156" customFormat="1" ht="15" customHeight="1" x14ac:dyDescent="0.25">
      <c r="A39" s="157">
        <v>11101007</v>
      </c>
      <c r="B39" s="158" t="s">
        <v>644</v>
      </c>
      <c r="C39" s="154"/>
      <c r="D39" s="154"/>
      <c r="E39" s="154"/>
      <c r="F39" s="154"/>
      <c r="G39" s="154"/>
      <c r="H39" s="154"/>
      <c r="I39" s="158"/>
      <c r="J39" s="158"/>
      <c r="K39" s="158"/>
      <c r="L39" s="158"/>
      <c r="M39" s="154"/>
      <c r="N39" s="154"/>
      <c r="O39" s="154"/>
      <c r="P39" s="154"/>
      <c r="R39" s="157">
        <v>11101007</v>
      </c>
      <c r="S39" s="158" t="s">
        <v>644</v>
      </c>
      <c r="T39" s="154">
        <v>550157.13</v>
      </c>
      <c r="U39" s="154"/>
      <c r="V39" s="154"/>
      <c r="W39" s="154"/>
      <c r="X39" s="154">
        <v>550157.13</v>
      </c>
      <c r="Y39" s="154"/>
    </row>
    <row r="40" spans="1:25" ht="15" customHeight="1" x14ac:dyDescent="0.25">
      <c r="A40" s="140">
        <v>1110100701</v>
      </c>
      <c r="B40" s="142" t="s">
        <v>643</v>
      </c>
      <c r="C40" s="139">
        <v>550157.13</v>
      </c>
      <c r="D40" s="139"/>
      <c r="E40" s="139"/>
      <c r="F40" s="139"/>
      <c r="G40" s="139">
        <v>550157.13</v>
      </c>
      <c r="H40" s="139"/>
      <c r="I40" s="142" t="s">
        <v>694</v>
      </c>
      <c r="J40" s="142" t="s">
        <v>0</v>
      </c>
      <c r="K40" s="142" t="s">
        <v>13</v>
      </c>
      <c r="L40" s="142" t="s">
        <v>69</v>
      </c>
      <c r="M40" s="139">
        <f t="shared" si="0"/>
        <v>550157</v>
      </c>
      <c r="N40" s="139">
        <f t="shared" si="1"/>
        <v>550157</v>
      </c>
      <c r="O40" s="139">
        <f t="shared" si="2"/>
        <v>0</v>
      </c>
      <c r="P40" s="139">
        <f t="shared" si="3"/>
        <v>0</v>
      </c>
      <c r="R40" s="140">
        <v>1110100701</v>
      </c>
      <c r="S40" s="142" t="s">
        <v>643</v>
      </c>
      <c r="T40" s="139">
        <v>550157.13</v>
      </c>
      <c r="U40" s="139"/>
      <c r="V40" s="139"/>
      <c r="W40" s="139"/>
      <c r="X40" s="139">
        <v>550157.13</v>
      </c>
      <c r="Y40" s="139"/>
    </row>
    <row r="41" spans="1:25" s="156" customFormat="1" ht="15" customHeight="1" x14ac:dyDescent="0.25">
      <c r="A41" s="157">
        <v>11103</v>
      </c>
      <c r="B41" s="158" t="s">
        <v>642</v>
      </c>
      <c r="C41" s="154"/>
      <c r="D41" s="154"/>
      <c r="E41" s="154"/>
      <c r="F41" s="154"/>
      <c r="G41" s="154"/>
      <c r="H41" s="154"/>
      <c r="I41" s="158"/>
      <c r="J41" s="158"/>
      <c r="K41" s="158"/>
      <c r="L41" s="158"/>
      <c r="M41" s="154"/>
      <c r="N41" s="154"/>
      <c r="O41" s="154"/>
      <c r="P41" s="154"/>
      <c r="R41" s="157">
        <v>11103</v>
      </c>
      <c r="S41" s="158" t="s">
        <v>642</v>
      </c>
      <c r="T41" s="154">
        <v>0</v>
      </c>
      <c r="U41" s="154"/>
      <c r="V41" s="154">
        <v>571055</v>
      </c>
      <c r="W41" s="154">
        <v>571055</v>
      </c>
      <c r="X41" s="154">
        <v>0</v>
      </c>
      <c r="Y41" s="154"/>
    </row>
    <row r="42" spans="1:25" s="156" customFormat="1" ht="15" customHeight="1" x14ac:dyDescent="0.25">
      <c r="A42" s="157">
        <v>11103001</v>
      </c>
      <c r="B42" s="158" t="s">
        <v>641</v>
      </c>
      <c r="C42" s="154"/>
      <c r="D42" s="154"/>
      <c r="E42" s="154"/>
      <c r="F42" s="154"/>
      <c r="G42" s="154"/>
      <c r="H42" s="154"/>
      <c r="I42" s="158"/>
      <c r="J42" s="158"/>
      <c r="K42" s="158"/>
      <c r="L42" s="158"/>
      <c r="M42" s="154"/>
      <c r="N42" s="154"/>
      <c r="O42" s="154"/>
      <c r="P42" s="154"/>
      <c r="R42" s="157">
        <v>11103001</v>
      </c>
      <c r="S42" s="158" t="s">
        <v>641</v>
      </c>
      <c r="T42" s="154">
        <v>0</v>
      </c>
      <c r="U42" s="154"/>
      <c r="V42" s="154">
        <v>367574</v>
      </c>
      <c r="W42" s="154">
        <v>367574</v>
      </c>
      <c r="X42" s="154">
        <v>0</v>
      </c>
      <c r="Y42" s="154"/>
    </row>
    <row r="43" spans="1:25" ht="15" customHeight="1" x14ac:dyDescent="0.25">
      <c r="A43" s="140">
        <v>1110300101</v>
      </c>
      <c r="B43" s="142" t="s">
        <v>640</v>
      </c>
      <c r="C43" s="139">
        <v>0</v>
      </c>
      <c r="D43" s="139"/>
      <c r="E43" s="139">
        <v>367574</v>
      </c>
      <c r="F43" s="139">
        <v>367574</v>
      </c>
      <c r="G43" s="139">
        <v>0</v>
      </c>
      <c r="H43" s="139"/>
      <c r="I43" s="142" t="s">
        <v>694</v>
      </c>
      <c r="J43" s="142" t="s">
        <v>0</v>
      </c>
      <c r="K43" s="142" t="s">
        <v>13</v>
      </c>
      <c r="L43" s="142" t="s">
        <v>68</v>
      </c>
      <c r="M43" s="139">
        <f t="shared" si="0"/>
        <v>0</v>
      </c>
      <c r="N43" s="139">
        <f t="shared" si="1"/>
        <v>0</v>
      </c>
      <c r="O43" s="139">
        <f t="shared" si="2"/>
        <v>367574</v>
      </c>
      <c r="P43" s="139">
        <f t="shared" si="3"/>
        <v>367574</v>
      </c>
      <c r="R43" s="140">
        <v>1110300101</v>
      </c>
      <c r="S43" s="142" t="s">
        <v>640</v>
      </c>
      <c r="T43" s="139">
        <v>0</v>
      </c>
      <c r="U43" s="139"/>
      <c r="V43" s="139">
        <v>367574</v>
      </c>
      <c r="W43" s="139">
        <v>367574</v>
      </c>
      <c r="X43" s="139">
        <v>0</v>
      </c>
      <c r="Y43" s="139"/>
    </row>
    <row r="44" spans="1:25" ht="15" customHeight="1" x14ac:dyDescent="0.25">
      <c r="A44" s="140">
        <v>11103002</v>
      </c>
      <c r="B44" s="142" t="s">
        <v>639</v>
      </c>
      <c r="C44" s="139">
        <v>0</v>
      </c>
      <c r="D44" s="139"/>
      <c r="E44" s="139">
        <v>160966</v>
      </c>
      <c r="F44" s="139">
        <v>160966</v>
      </c>
      <c r="G44" s="139">
        <v>0</v>
      </c>
      <c r="H44" s="139"/>
      <c r="I44" s="142" t="s">
        <v>694</v>
      </c>
      <c r="J44" s="142">
        <v>0</v>
      </c>
      <c r="K44" s="142">
        <v>0</v>
      </c>
      <c r="L44" s="142">
        <v>0</v>
      </c>
      <c r="M44" s="139">
        <f t="shared" si="0"/>
        <v>0</v>
      </c>
      <c r="N44" s="139">
        <f t="shared" si="1"/>
        <v>0</v>
      </c>
      <c r="O44" s="139">
        <f t="shared" si="2"/>
        <v>160966</v>
      </c>
      <c r="P44" s="139">
        <f t="shared" si="3"/>
        <v>160966</v>
      </c>
      <c r="R44" s="140">
        <v>11103002</v>
      </c>
      <c r="S44" s="142" t="s">
        <v>639</v>
      </c>
      <c r="T44" s="139">
        <v>0</v>
      </c>
      <c r="U44" s="139"/>
      <c r="V44" s="139">
        <v>160966</v>
      </c>
      <c r="W44" s="139">
        <v>160966</v>
      </c>
      <c r="X44" s="139">
        <v>0</v>
      </c>
      <c r="Y44" s="139"/>
    </row>
    <row r="45" spans="1:25" ht="15" customHeight="1" x14ac:dyDescent="0.25">
      <c r="A45" s="140">
        <v>11103003</v>
      </c>
      <c r="B45" s="142" t="s">
        <v>638</v>
      </c>
      <c r="C45" s="139">
        <v>0</v>
      </c>
      <c r="D45" s="139"/>
      <c r="E45" s="139">
        <v>15017</v>
      </c>
      <c r="F45" s="139">
        <v>15017</v>
      </c>
      <c r="G45" s="139">
        <v>0</v>
      </c>
      <c r="H45" s="139"/>
      <c r="I45" s="142" t="s">
        <v>694</v>
      </c>
      <c r="J45" s="142">
        <v>0</v>
      </c>
      <c r="K45" s="142">
        <v>0</v>
      </c>
      <c r="L45" s="142">
        <v>0</v>
      </c>
      <c r="M45" s="139">
        <f t="shared" si="0"/>
        <v>0</v>
      </c>
      <c r="N45" s="139">
        <f t="shared" si="1"/>
        <v>0</v>
      </c>
      <c r="O45" s="139">
        <f t="shared" si="2"/>
        <v>15017</v>
      </c>
      <c r="P45" s="139">
        <f t="shared" si="3"/>
        <v>15017</v>
      </c>
      <c r="R45" s="140">
        <v>11103003</v>
      </c>
      <c r="S45" s="142" t="s">
        <v>638</v>
      </c>
      <c r="T45" s="139">
        <v>0</v>
      </c>
      <c r="U45" s="139"/>
      <c r="V45" s="139">
        <v>15017</v>
      </c>
      <c r="W45" s="139">
        <v>15017</v>
      </c>
      <c r="X45" s="139">
        <v>0</v>
      </c>
      <c r="Y45" s="139"/>
    </row>
    <row r="46" spans="1:25" ht="15" customHeight="1" x14ac:dyDescent="0.25">
      <c r="A46" s="140">
        <v>11103004</v>
      </c>
      <c r="B46" s="142" t="s">
        <v>637</v>
      </c>
      <c r="C46" s="139">
        <v>0</v>
      </c>
      <c r="D46" s="139"/>
      <c r="E46" s="139">
        <v>5550</v>
      </c>
      <c r="F46" s="139">
        <v>5550</v>
      </c>
      <c r="G46" s="139">
        <v>0</v>
      </c>
      <c r="H46" s="139"/>
      <c r="I46" s="142" t="s">
        <v>694</v>
      </c>
      <c r="J46" s="142">
        <v>0</v>
      </c>
      <c r="K46" s="142">
        <v>0</v>
      </c>
      <c r="L46" s="142">
        <v>0</v>
      </c>
      <c r="M46" s="139">
        <f t="shared" si="0"/>
        <v>0</v>
      </c>
      <c r="N46" s="139">
        <f t="shared" si="1"/>
        <v>0</v>
      </c>
      <c r="O46" s="139">
        <f t="shared" si="2"/>
        <v>5550</v>
      </c>
      <c r="P46" s="139">
        <f t="shared" si="3"/>
        <v>5550</v>
      </c>
      <c r="R46" s="140">
        <v>11103004</v>
      </c>
      <c r="S46" s="142" t="s">
        <v>637</v>
      </c>
      <c r="T46" s="139">
        <v>0</v>
      </c>
      <c r="U46" s="139"/>
      <c r="V46" s="139">
        <v>5550</v>
      </c>
      <c r="W46" s="139">
        <v>5550</v>
      </c>
      <c r="X46" s="139">
        <v>0</v>
      </c>
      <c r="Y46" s="139"/>
    </row>
    <row r="47" spans="1:25" ht="15" customHeight="1" x14ac:dyDescent="0.25">
      <c r="A47" s="140">
        <v>11103005</v>
      </c>
      <c r="B47" s="142" t="s">
        <v>636</v>
      </c>
      <c r="C47" s="139">
        <v>0</v>
      </c>
      <c r="D47" s="139"/>
      <c r="E47" s="139">
        <v>7138</v>
      </c>
      <c r="F47" s="139">
        <v>7138</v>
      </c>
      <c r="G47" s="139">
        <v>0</v>
      </c>
      <c r="H47" s="139"/>
      <c r="I47" s="142" t="s">
        <v>694</v>
      </c>
      <c r="J47" s="142">
        <v>0</v>
      </c>
      <c r="K47" s="142">
        <v>0</v>
      </c>
      <c r="L47" s="142">
        <v>0</v>
      </c>
      <c r="M47" s="139">
        <f t="shared" si="0"/>
        <v>0</v>
      </c>
      <c r="N47" s="139">
        <f t="shared" si="1"/>
        <v>0</v>
      </c>
      <c r="O47" s="139">
        <f t="shared" si="2"/>
        <v>7138</v>
      </c>
      <c r="P47" s="139">
        <f t="shared" si="3"/>
        <v>7138</v>
      </c>
      <c r="R47" s="140">
        <v>11103005</v>
      </c>
      <c r="S47" s="142" t="s">
        <v>636</v>
      </c>
      <c r="T47" s="139">
        <v>0</v>
      </c>
      <c r="U47" s="139"/>
      <c r="V47" s="139">
        <v>7138</v>
      </c>
      <c r="W47" s="139">
        <v>7138</v>
      </c>
      <c r="X47" s="139">
        <v>0</v>
      </c>
      <c r="Y47" s="139"/>
    </row>
    <row r="48" spans="1:25" ht="15" customHeight="1" x14ac:dyDescent="0.25">
      <c r="A48" s="140">
        <v>11103006</v>
      </c>
      <c r="B48" s="142" t="s">
        <v>635</v>
      </c>
      <c r="C48" s="139">
        <v>0</v>
      </c>
      <c r="D48" s="139"/>
      <c r="E48" s="139">
        <v>14810</v>
      </c>
      <c r="F48" s="139">
        <v>14810</v>
      </c>
      <c r="G48" s="139">
        <v>0</v>
      </c>
      <c r="H48" s="139"/>
      <c r="I48" s="142" t="s">
        <v>694</v>
      </c>
      <c r="J48" s="142">
        <v>0</v>
      </c>
      <c r="K48" s="142">
        <v>0</v>
      </c>
      <c r="L48" s="142">
        <v>0</v>
      </c>
      <c r="M48" s="139">
        <f t="shared" si="0"/>
        <v>0</v>
      </c>
      <c r="N48" s="139">
        <f t="shared" si="1"/>
        <v>0</v>
      </c>
      <c r="O48" s="139">
        <f t="shared" si="2"/>
        <v>14810</v>
      </c>
      <c r="P48" s="139">
        <f t="shared" si="3"/>
        <v>14810</v>
      </c>
      <c r="R48" s="140">
        <v>11103006</v>
      </c>
      <c r="S48" s="142" t="s">
        <v>635</v>
      </c>
      <c r="T48" s="139">
        <v>0</v>
      </c>
      <c r="U48" s="139"/>
      <c r="V48" s="139">
        <v>14810</v>
      </c>
      <c r="W48" s="139">
        <v>14810</v>
      </c>
      <c r="X48" s="139">
        <v>0</v>
      </c>
      <c r="Y48" s="139"/>
    </row>
    <row r="49" spans="1:25" s="156" customFormat="1" ht="15" customHeight="1" x14ac:dyDescent="0.25">
      <c r="A49" s="157">
        <v>113</v>
      </c>
      <c r="B49" s="158" t="s">
        <v>804</v>
      </c>
      <c r="C49" s="154"/>
      <c r="D49" s="154"/>
      <c r="E49" s="154"/>
      <c r="F49" s="154"/>
      <c r="G49" s="154"/>
      <c r="H49" s="154"/>
      <c r="I49" s="158"/>
      <c r="J49" s="158"/>
      <c r="K49" s="158"/>
      <c r="L49" s="158"/>
      <c r="M49" s="154"/>
      <c r="N49" s="154"/>
      <c r="O49" s="154"/>
      <c r="P49" s="154"/>
      <c r="R49" s="157">
        <v>113</v>
      </c>
      <c r="S49" s="158" t="s">
        <v>804</v>
      </c>
      <c r="T49" s="154">
        <v>0</v>
      </c>
      <c r="U49" s="154"/>
      <c r="V49" s="154">
        <v>7500000</v>
      </c>
      <c r="W49" s="154"/>
      <c r="X49" s="154">
        <v>7500000</v>
      </c>
      <c r="Y49" s="154"/>
    </row>
    <row r="50" spans="1:25" s="156" customFormat="1" ht="15" customHeight="1" x14ac:dyDescent="0.25">
      <c r="A50" s="157">
        <v>11301</v>
      </c>
      <c r="B50" s="158" t="s">
        <v>805</v>
      </c>
      <c r="C50" s="154"/>
      <c r="D50" s="154"/>
      <c r="E50" s="154"/>
      <c r="F50" s="154"/>
      <c r="G50" s="154"/>
      <c r="H50" s="154"/>
      <c r="I50" s="158"/>
      <c r="J50" s="158"/>
      <c r="K50" s="158"/>
      <c r="L50" s="158"/>
      <c r="M50" s="154"/>
      <c r="N50" s="154"/>
      <c r="O50" s="154"/>
      <c r="P50" s="154"/>
      <c r="R50" s="157">
        <v>11301</v>
      </c>
      <c r="S50" s="158" t="s">
        <v>805</v>
      </c>
      <c r="T50" s="154">
        <v>0</v>
      </c>
      <c r="U50" s="154"/>
      <c r="V50" s="154">
        <v>7500000</v>
      </c>
      <c r="W50" s="154"/>
      <c r="X50" s="154">
        <v>7500000</v>
      </c>
      <c r="Y50" s="154"/>
    </row>
    <row r="51" spans="1:25" s="156" customFormat="1" ht="15" customHeight="1" x14ac:dyDescent="0.25">
      <c r="A51" s="157">
        <v>11301003</v>
      </c>
      <c r="B51" s="158" t="s">
        <v>806</v>
      </c>
      <c r="C51" s="154"/>
      <c r="D51" s="154"/>
      <c r="E51" s="154"/>
      <c r="F51" s="154"/>
      <c r="G51" s="154"/>
      <c r="H51" s="154"/>
      <c r="I51" s="158"/>
      <c r="J51" s="158"/>
      <c r="K51" s="158"/>
      <c r="L51" s="158"/>
      <c r="M51" s="154"/>
      <c r="N51" s="154"/>
      <c r="O51" s="154"/>
      <c r="P51" s="154"/>
      <c r="R51" s="157">
        <v>11301003</v>
      </c>
      <c r="S51" s="158" t="s">
        <v>806</v>
      </c>
      <c r="T51" s="154">
        <v>0</v>
      </c>
      <c r="U51" s="154"/>
      <c r="V51" s="154">
        <v>7500000</v>
      </c>
      <c r="W51" s="154"/>
      <c r="X51" s="154">
        <v>7500000</v>
      </c>
      <c r="Y51" s="154"/>
    </row>
    <row r="52" spans="1:25" ht="15" customHeight="1" x14ac:dyDescent="0.25">
      <c r="A52" s="140">
        <v>1130100301</v>
      </c>
      <c r="B52" s="170" t="s">
        <v>807</v>
      </c>
      <c r="C52" s="139">
        <v>0</v>
      </c>
      <c r="D52" s="139"/>
      <c r="E52" s="139">
        <v>7500000</v>
      </c>
      <c r="F52" s="139"/>
      <c r="G52" s="139">
        <v>7500000</v>
      </c>
      <c r="H52" s="139"/>
      <c r="I52" s="142" t="s">
        <v>694</v>
      </c>
      <c r="J52" s="142" t="s">
        <v>126</v>
      </c>
      <c r="K52" s="170" t="s">
        <v>127</v>
      </c>
      <c r="L52" s="170" t="s">
        <v>901</v>
      </c>
      <c r="M52" s="139">
        <f t="shared" si="0"/>
        <v>7500000</v>
      </c>
      <c r="N52" s="139">
        <f t="shared" si="1"/>
        <v>0</v>
      </c>
      <c r="O52" s="139">
        <f t="shared" si="2"/>
        <v>7500000</v>
      </c>
      <c r="P52" s="139">
        <f t="shared" si="3"/>
        <v>0</v>
      </c>
      <c r="R52" s="140">
        <v>1130100301</v>
      </c>
      <c r="S52" s="142" t="s">
        <v>807</v>
      </c>
      <c r="T52" s="139">
        <v>0</v>
      </c>
      <c r="U52" s="139"/>
      <c r="V52" s="139">
        <v>7500000</v>
      </c>
      <c r="W52" s="139"/>
      <c r="X52" s="139">
        <v>7500000</v>
      </c>
      <c r="Y52" s="139"/>
    </row>
    <row r="53" spans="1:25" s="156" customFormat="1" ht="15" customHeight="1" x14ac:dyDescent="0.25">
      <c r="A53" s="157">
        <v>114</v>
      </c>
      <c r="B53" s="158" t="s">
        <v>634</v>
      </c>
      <c r="C53" s="154"/>
      <c r="D53" s="154"/>
      <c r="E53" s="154"/>
      <c r="F53" s="154"/>
      <c r="G53" s="154"/>
      <c r="H53" s="154"/>
      <c r="I53" s="158"/>
      <c r="J53" s="158"/>
      <c r="K53" s="158"/>
      <c r="L53" s="158"/>
      <c r="M53" s="154"/>
      <c r="N53" s="154"/>
      <c r="O53" s="154"/>
      <c r="P53" s="154"/>
      <c r="R53" s="157">
        <v>114</v>
      </c>
      <c r="S53" s="158" t="s">
        <v>634</v>
      </c>
      <c r="T53" s="154">
        <v>3522879.78</v>
      </c>
      <c r="U53" s="154"/>
      <c r="V53" s="154">
        <v>1393607.53</v>
      </c>
      <c r="W53" s="154">
        <v>3357670.31</v>
      </c>
      <c r="X53" s="154">
        <v>1558817</v>
      </c>
      <c r="Y53" s="154"/>
    </row>
    <row r="54" spans="1:25" s="156" customFormat="1" ht="15" customHeight="1" x14ac:dyDescent="0.25">
      <c r="A54" s="157">
        <v>11401</v>
      </c>
      <c r="B54" s="158" t="s">
        <v>633</v>
      </c>
      <c r="C54" s="154"/>
      <c r="D54" s="154"/>
      <c r="E54" s="154"/>
      <c r="F54" s="154"/>
      <c r="G54" s="154"/>
      <c r="H54" s="154"/>
      <c r="I54" s="158"/>
      <c r="J54" s="158"/>
      <c r="K54" s="158"/>
      <c r="L54" s="158"/>
      <c r="M54" s="154"/>
      <c r="N54" s="154"/>
      <c r="O54" s="154"/>
      <c r="P54" s="154"/>
      <c r="R54" s="157">
        <v>11401</v>
      </c>
      <c r="S54" s="158" t="s">
        <v>633</v>
      </c>
      <c r="T54" s="154">
        <v>362438</v>
      </c>
      <c r="U54" s="154"/>
      <c r="V54" s="154">
        <v>913423</v>
      </c>
      <c r="W54" s="154">
        <v>867044</v>
      </c>
      <c r="X54" s="154">
        <v>408817</v>
      </c>
      <c r="Y54" s="154"/>
    </row>
    <row r="55" spans="1:25" ht="15" customHeight="1" x14ac:dyDescent="0.25">
      <c r="A55" s="140">
        <v>11401001</v>
      </c>
      <c r="B55" s="142" t="s">
        <v>632</v>
      </c>
      <c r="C55" s="139">
        <v>0</v>
      </c>
      <c r="D55" s="139"/>
      <c r="E55" s="139">
        <v>50000</v>
      </c>
      <c r="F55" s="139">
        <v>50000</v>
      </c>
      <c r="G55" s="139">
        <v>0</v>
      </c>
      <c r="H55" s="139"/>
      <c r="I55" s="142" t="s">
        <v>694</v>
      </c>
      <c r="J55" s="142">
        <v>0</v>
      </c>
      <c r="K55" s="142">
        <v>0</v>
      </c>
      <c r="L55" s="142">
        <v>0</v>
      </c>
      <c r="M55" s="139">
        <f t="shared" si="0"/>
        <v>0</v>
      </c>
      <c r="N55" s="139">
        <f t="shared" si="1"/>
        <v>0</v>
      </c>
      <c r="O55" s="139">
        <f t="shared" si="2"/>
        <v>50000</v>
      </c>
      <c r="P55" s="139">
        <f t="shared" si="3"/>
        <v>50000</v>
      </c>
      <c r="R55" s="140">
        <v>11401001</v>
      </c>
      <c r="S55" s="142" t="s">
        <v>632</v>
      </c>
      <c r="T55" s="139">
        <v>0</v>
      </c>
      <c r="U55" s="139"/>
      <c r="V55" s="139">
        <v>50000</v>
      </c>
      <c r="W55" s="139">
        <v>50000</v>
      </c>
      <c r="X55" s="139">
        <v>0</v>
      </c>
      <c r="Y55" s="139"/>
    </row>
    <row r="56" spans="1:25" ht="15" customHeight="1" x14ac:dyDescent="0.25">
      <c r="A56" s="140">
        <v>1140100101</v>
      </c>
      <c r="B56" s="142" t="s">
        <v>631</v>
      </c>
      <c r="C56" s="139">
        <v>0</v>
      </c>
      <c r="D56" s="139"/>
      <c r="E56" s="139">
        <v>25000</v>
      </c>
      <c r="F56" s="139">
        <v>25000</v>
      </c>
      <c r="G56" s="139">
        <v>0</v>
      </c>
      <c r="H56" s="139"/>
      <c r="I56" s="142" t="s">
        <v>694</v>
      </c>
      <c r="J56" s="142">
        <v>0</v>
      </c>
      <c r="K56" s="142">
        <v>0</v>
      </c>
      <c r="L56" s="142">
        <v>0</v>
      </c>
      <c r="M56" s="139">
        <f t="shared" si="0"/>
        <v>0</v>
      </c>
      <c r="N56" s="139">
        <f t="shared" si="1"/>
        <v>0</v>
      </c>
      <c r="O56" s="139">
        <f t="shared" si="2"/>
        <v>25000</v>
      </c>
      <c r="P56" s="139">
        <f t="shared" si="3"/>
        <v>25000</v>
      </c>
      <c r="R56" s="140">
        <v>1140100101</v>
      </c>
      <c r="S56" s="142" t="s">
        <v>631</v>
      </c>
      <c r="T56" s="139">
        <v>0</v>
      </c>
      <c r="U56" s="139"/>
      <c r="V56" s="139">
        <v>25000</v>
      </c>
      <c r="W56" s="139">
        <v>25000</v>
      </c>
      <c r="X56" s="139">
        <v>0</v>
      </c>
      <c r="Y56" s="139"/>
    </row>
    <row r="57" spans="1:25" ht="15" customHeight="1" x14ac:dyDescent="0.25">
      <c r="A57" s="140">
        <v>1140100102</v>
      </c>
      <c r="B57" s="142" t="s">
        <v>630</v>
      </c>
      <c r="C57" s="139">
        <v>0</v>
      </c>
      <c r="D57" s="139"/>
      <c r="E57" s="139">
        <v>25000</v>
      </c>
      <c r="F57" s="139">
        <v>25000</v>
      </c>
      <c r="G57" s="139">
        <v>0</v>
      </c>
      <c r="H57" s="139"/>
      <c r="I57" s="142" t="s">
        <v>694</v>
      </c>
      <c r="J57" s="142">
        <v>0</v>
      </c>
      <c r="K57" s="142">
        <v>0</v>
      </c>
      <c r="L57" s="142">
        <v>0</v>
      </c>
      <c r="M57" s="139">
        <f t="shared" si="0"/>
        <v>0</v>
      </c>
      <c r="N57" s="139">
        <f t="shared" si="1"/>
        <v>0</v>
      </c>
      <c r="O57" s="139">
        <f t="shared" si="2"/>
        <v>25000</v>
      </c>
      <c r="P57" s="139">
        <f t="shared" si="3"/>
        <v>25000</v>
      </c>
      <c r="R57" s="140">
        <v>1140100102</v>
      </c>
      <c r="S57" s="142" t="s">
        <v>630</v>
      </c>
      <c r="T57" s="139">
        <v>0</v>
      </c>
      <c r="U57" s="139"/>
      <c r="V57" s="139">
        <v>25000</v>
      </c>
      <c r="W57" s="139">
        <v>25000</v>
      </c>
      <c r="X57" s="139">
        <v>0</v>
      </c>
      <c r="Y57" s="139"/>
    </row>
    <row r="58" spans="1:25" s="156" customFormat="1" ht="15" customHeight="1" x14ac:dyDescent="0.25">
      <c r="A58" s="157">
        <v>11401002</v>
      </c>
      <c r="B58" s="158" t="s">
        <v>808</v>
      </c>
      <c r="C58" s="154"/>
      <c r="D58" s="154"/>
      <c r="E58" s="154"/>
      <c r="F58" s="154"/>
      <c r="G58" s="154"/>
      <c r="H58" s="154"/>
      <c r="I58" s="158"/>
      <c r="J58" s="158"/>
      <c r="K58" s="158"/>
      <c r="L58" s="158"/>
      <c r="M58" s="154"/>
      <c r="N58" s="154"/>
      <c r="O58" s="154"/>
      <c r="P58" s="154"/>
      <c r="R58" s="157">
        <v>11401002</v>
      </c>
      <c r="S58" s="158" t="s">
        <v>808</v>
      </c>
      <c r="T58" s="154">
        <v>0</v>
      </c>
      <c r="U58" s="154"/>
      <c r="V58" s="154">
        <v>115000</v>
      </c>
      <c r="W58" s="154">
        <v>115000</v>
      </c>
      <c r="X58" s="154">
        <v>0</v>
      </c>
      <c r="Y58" s="154"/>
    </row>
    <row r="59" spans="1:25" ht="15" customHeight="1" x14ac:dyDescent="0.25">
      <c r="A59" s="140">
        <v>1140100201</v>
      </c>
      <c r="B59" s="142" t="s">
        <v>809</v>
      </c>
      <c r="C59" s="139">
        <v>0</v>
      </c>
      <c r="D59" s="139"/>
      <c r="E59" s="139">
        <v>80000</v>
      </c>
      <c r="F59" s="139">
        <v>80000</v>
      </c>
      <c r="G59" s="139">
        <v>0</v>
      </c>
      <c r="H59" s="139"/>
      <c r="I59" s="142" t="s">
        <v>694</v>
      </c>
      <c r="J59" s="142">
        <v>0</v>
      </c>
      <c r="K59" s="142">
        <v>0</v>
      </c>
      <c r="L59" s="142">
        <v>0</v>
      </c>
      <c r="M59" s="139">
        <f t="shared" si="0"/>
        <v>0</v>
      </c>
      <c r="N59" s="139">
        <f t="shared" si="1"/>
        <v>0</v>
      </c>
      <c r="O59" s="139">
        <f t="shared" si="2"/>
        <v>80000</v>
      </c>
      <c r="P59" s="139">
        <f t="shared" si="3"/>
        <v>80000</v>
      </c>
      <c r="R59" s="140">
        <v>1140100201</v>
      </c>
      <c r="S59" s="142" t="s">
        <v>809</v>
      </c>
      <c r="T59" s="139">
        <v>0</v>
      </c>
      <c r="U59" s="139"/>
      <c r="V59" s="139">
        <v>80000</v>
      </c>
      <c r="W59" s="139">
        <v>80000</v>
      </c>
      <c r="X59" s="139">
        <v>0</v>
      </c>
      <c r="Y59" s="139"/>
    </row>
    <row r="60" spans="1:25" ht="15" customHeight="1" x14ac:dyDescent="0.25">
      <c r="A60" s="140">
        <v>1140100202</v>
      </c>
      <c r="B60" s="142" t="s">
        <v>810</v>
      </c>
      <c r="C60" s="139">
        <v>0</v>
      </c>
      <c r="D60" s="139"/>
      <c r="E60" s="139">
        <v>35000</v>
      </c>
      <c r="F60" s="139">
        <v>35000</v>
      </c>
      <c r="G60" s="139">
        <v>0</v>
      </c>
      <c r="H60" s="139"/>
      <c r="I60" s="142" t="s">
        <v>694</v>
      </c>
      <c r="J60" s="142">
        <v>0</v>
      </c>
      <c r="K60" s="142">
        <v>0</v>
      </c>
      <c r="L60" s="142">
        <v>0</v>
      </c>
      <c r="M60" s="139">
        <f t="shared" si="0"/>
        <v>0</v>
      </c>
      <c r="N60" s="139">
        <f t="shared" si="1"/>
        <v>0</v>
      </c>
      <c r="O60" s="139">
        <f t="shared" si="2"/>
        <v>35000</v>
      </c>
      <c r="P60" s="139">
        <f t="shared" si="3"/>
        <v>35000</v>
      </c>
      <c r="R60" s="140">
        <v>1140100202</v>
      </c>
      <c r="S60" s="142" t="s">
        <v>810</v>
      </c>
      <c r="T60" s="139">
        <v>0</v>
      </c>
      <c r="U60" s="139"/>
      <c r="V60" s="139">
        <v>35000</v>
      </c>
      <c r="W60" s="139">
        <v>35000</v>
      </c>
      <c r="X60" s="139">
        <v>0</v>
      </c>
      <c r="Y60" s="139"/>
    </row>
    <row r="61" spans="1:25" s="156" customFormat="1" ht="15" customHeight="1" x14ac:dyDescent="0.25">
      <c r="A61" s="157">
        <v>11401003</v>
      </c>
      <c r="B61" s="158" t="s">
        <v>629</v>
      </c>
      <c r="C61" s="154"/>
      <c r="D61" s="154"/>
      <c r="E61" s="154"/>
      <c r="F61" s="154"/>
      <c r="G61" s="154"/>
      <c r="H61" s="154"/>
      <c r="I61" s="158"/>
      <c r="J61" s="158"/>
      <c r="K61" s="158"/>
      <c r="L61" s="158"/>
      <c r="M61" s="154"/>
      <c r="N61" s="154"/>
      <c r="O61" s="154"/>
      <c r="P61" s="154"/>
      <c r="R61" s="157">
        <v>11401003</v>
      </c>
      <c r="S61" s="158" t="s">
        <v>629</v>
      </c>
      <c r="T61" s="154">
        <v>0</v>
      </c>
      <c r="U61" s="154"/>
      <c r="V61" s="154">
        <v>55000</v>
      </c>
      <c r="W61" s="154">
        <v>55000</v>
      </c>
      <c r="X61" s="154">
        <v>0</v>
      </c>
      <c r="Y61" s="154"/>
    </row>
    <row r="62" spans="1:25" ht="15" customHeight="1" x14ac:dyDescent="0.25">
      <c r="A62" s="140">
        <v>1140100301</v>
      </c>
      <c r="B62" s="142" t="s">
        <v>811</v>
      </c>
      <c r="C62" s="139">
        <v>0</v>
      </c>
      <c r="D62" s="139"/>
      <c r="E62" s="139">
        <v>15000</v>
      </c>
      <c r="F62" s="139">
        <v>15000</v>
      </c>
      <c r="G62" s="139">
        <v>0</v>
      </c>
      <c r="H62" s="139"/>
      <c r="I62" s="142" t="s">
        <v>694</v>
      </c>
      <c r="J62" s="142">
        <v>0</v>
      </c>
      <c r="K62" s="142">
        <v>0</v>
      </c>
      <c r="L62" s="142">
        <v>0</v>
      </c>
      <c r="M62" s="139">
        <f t="shared" si="0"/>
        <v>0</v>
      </c>
      <c r="N62" s="139">
        <f t="shared" si="1"/>
        <v>0</v>
      </c>
      <c r="O62" s="139">
        <f t="shared" si="2"/>
        <v>15000</v>
      </c>
      <c r="P62" s="139">
        <f t="shared" si="3"/>
        <v>15000</v>
      </c>
      <c r="R62" s="140">
        <v>1140100301</v>
      </c>
      <c r="S62" s="142" t="s">
        <v>811</v>
      </c>
      <c r="T62" s="139">
        <v>0</v>
      </c>
      <c r="U62" s="139"/>
      <c r="V62" s="139">
        <v>15000</v>
      </c>
      <c r="W62" s="139">
        <v>15000</v>
      </c>
      <c r="X62" s="139">
        <v>0</v>
      </c>
      <c r="Y62" s="139"/>
    </row>
    <row r="63" spans="1:25" ht="15" customHeight="1" x14ac:dyDescent="0.25">
      <c r="A63" s="140">
        <v>1140100302</v>
      </c>
      <c r="B63" s="142" t="s">
        <v>627</v>
      </c>
      <c r="C63" s="139">
        <v>0</v>
      </c>
      <c r="D63" s="139"/>
      <c r="E63" s="139">
        <v>10000</v>
      </c>
      <c r="F63" s="139">
        <v>10000</v>
      </c>
      <c r="G63" s="139">
        <v>0</v>
      </c>
      <c r="H63" s="139"/>
      <c r="I63" s="142" t="s">
        <v>694</v>
      </c>
      <c r="J63" s="142">
        <v>0</v>
      </c>
      <c r="K63" s="142">
        <v>0</v>
      </c>
      <c r="L63" s="142">
        <v>0</v>
      </c>
      <c r="M63" s="139">
        <f t="shared" si="0"/>
        <v>0</v>
      </c>
      <c r="N63" s="139">
        <f t="shared" si="1"/>
        <v>0</v>
      </c>
      <c r="O63" s="139">
        <f t="shared" si="2"/>
        <v>10000</v>
      </c>
      <c r="P63" s="139">
        <f t="shared" si="3"/>
        <v>10000</v>
      </c>
      <c r="R63" s="140">
        <v>1140100302</v>
      </c>
      <c r="S63" s="142" t="s">
        <v>627</v>
      </c>
      <c r="T63" s="139">
        <v>0</v>
      </c>
      <c r="U63" s="139"/>
      <c r="V63" s="139">
        <v>10000</v>
      </c>
      <c r="W63" s="139">
        <v>10000</v>
      </c>
      <c r="X63" s="139">
        <v>0</v>
      </c>
      <c r="Y63" s="139"/>
    </row>
    <row r="64" spans="1:25" ht="15" customHeight="1" x14ac:dyDescent="0.25">
      <c r="A64" s="140">
        <v>1140100303</v>
      </c>
      <c r="B64" s="142" t="s">
        <v>812</v>
      </c>
      <c r="C64" s="139">
        <v>0</v>
      </c>
      <c r="D64" s="139"/>
      <c r="E64" s="139">
        <v>25000</v>
      </c>
      <c r="F64" s="139">
        <v>25000</v>
      </c>
      <c r="G64" s="139">
        <v>0</v>
      </c>
      <c r="H64" s="139"/>
      <c r="I64" s="142" t="s">
        <v>694</v>
      </c>
      <c r="J64" s="142">
        <v>0</v>
      </c>
      <c r="K64" s="142">
        <v>0</v>
      </c>
      <c r="L64" s="142">
        <v>0</v>
      </c>
      <c r="M64" s="139">
        <f t="shared" si="0"/>
        <v>0</v>
      </c>
      <c r="N64" s="139">
        <f t="shared" si="1"/>
        <v>0</v>
      </c>
      <c r="O64" s="139">
        <f t="shared" si="2"/>
        <v>25000</v>
      </c>
      <c r="P64" s="139">
        <f t="shared" si="3"/>
        <v>25000</v>
      </c>
      <c r="R64" s="140">
        <v>1140100303</v>
      </c>
      <c r="S64" s="142" t="s">
        <v>812</v>
      </c>
      <c r="T64" s="139">
        <v>0</v>
      </c>
      <c r="U64" s="139"/>
      <c r="V64" s="139">
        <v>25000</v>
      </c>
      <c r="W64" s="139">
        <v>25000</v>
      </c>
      <c r="X64" s="139">
        <v>0</v>
      </c>
      <c r="Y64" s="139"/>
    </row>
    <row r="65" spans="1:25" ht="15" customHeight="1" x14ac:dyDescent="0.25">
      <c r="A65" s="140">
        <v>1140100305</v>
      </c>
      <c r="B65" s="142" t="s">
        <v>813</v>
      </c>
      <c r="C65" s="139">
        <v>0</v>
      </c>
      <c r="D65" s="139"/>
      <c r="E65" s="139">
        <v>5000</v>
      </c>
      <c r="F65" s="139">
        <v>5000</v>
      </c>
      <c r="G65" s="139">
        <v>0</v>
      </c>
      <c r="H65" s="139"/>
      <c r="I65" s="142" t="s">
        <v>694</v>
      </c>
      <c r="J65" s="142">
        <v>0</v>
      </c>
      <c r="K65" s="142">
        <v>0</v>
      </c>
      <c r="L65" s="142">
        <v>0</v>
      </c>
      <c r="M65" s="139">
        <f t="shared" si="0"/>
        <v>0</v>
      </c>
      <c r="N65" s="139">
        <f t="shared" si="1"/>
        <v>0</v>
      </c>
      <c r="O65" s="139">
        <f t="shared" si="2"/>
        <v>5000</v>
      </c>
      <c r="P65" s="139">
        <f t="shared" si="3"/>
        <v>5000</v>
      </c>
      <c r="R65" s="140">
        <v>1140100305</v>
      </c>
      <c r="S65" s="142" t="s">
        <v>813</v>
      </c>
      <c r="T65" s="139">
        <v>0</v>
      </c>
      <c r="U65" s="139"/>
      <c r="V65" s="139">
        <v>5000</v>
      </c>
      <c r="W65" s="139">
        <v>5000</v>
      </c>
      <c r="X65" s="139">
        <v>0</v>
      </c>
      <c r="Y65" s="139"/>
    </row>
    <row r="66" spans="1:25" s="156" customFormat="1" ht="15" customHeight="1" x14ac:dyDescent="0.25">
      <c r="A66" s="157">
        <v>11401004</v>
      </c>
      <c r="B66" s="158" t="s">
        <v>624</v>
      </c>
      <c r="C66" s="154"/>
      <c r="D66" s="154"/>
      <c r="E66" s="154"/>
      <c r="F66" s="154"/>
      <c r="G66" s="154"/>
      <c r="H66" s="154"/>
      <c r="I66" s="158"/>
      <c r="J66" s="158"/>
      <c r="K66" s="158"/>
      <c r="L66" s="158"/>
      <c r="M66" s="154"/>
      <c r="N66" s="154"/>
      <c r="O66" s="154"/>
      <c r="P66" s="154"/>
      <c r="R66" s="157">
        <v>11401004</v>
      </c>
      <c r="S66" s="158" t="s">
        <v>624</v>
      </c>
      <c r="T66" s="154">
        <v>362438</v>
      </c>
      <c r="U66" s="154"/>
      <c r="V66" s="154">
        <v>693423</v>
      </c>
      <c r="W66" s="154">
        <v>647044</v>
      </c>
      <c r="X66" s="154">
        <v>408817</v>
      </c>
      <c r="Y66" s="154"/>
    </row>
    <row r="67" spans="1:25" ht="15" customHeight="1" x14ac:dyDescent="0.25">
      <c r="A67" s="140">
        <v>1140100401</v>
      </c>
      <c r="B67" s="142" t="s">
        <v>623</v>
      </c>
      <c r="C67" s="139">
        <v>362438</v>
      </c>
      <c r="D67" s="139"/>
      <c r="E67" s="139">
        <v>693423</v>
      </c>
      <c r="F67" s="139">
        <v>647044</v>
      </c>
      <c r="G67" s="139">
        <v>408817</v>
      </c>
      <c r="H67" s="139"/>
      <c r="I67" s="142" t="s">
        <v>694</v>
      </c>
      <c r="J67" s="142" t="s">
        <v>0</v>
      </c>
      <c r="K67" s="142" t="s">
        <v>38</v>
      </c>
      <c r="L67" s="142" t="s">
        <v>32</v>
      </c>
      <c r="M67" s="139">
        <f t="shared" si="0"/>
        <v>408817</v>
      </c>
      <c r="N67" s="139">
        <f t="shared" si="1"/>
        <v>362438</v>
      </c>
      <c r="O67" s="139">
        <f t="shared" si="2"/>
        <v>693423</v>
      </c>
      <c r="P67" s="139">
        <f t="shared" si="3"/>
        <v>647044</v>
      </c>
      <c r="R67" s="140">
        <v>1140100401</v>
      </c>
      <c r="S67" s="142" t="s">
        <v>623</v>
      </c>
      <c r="T67" s="139">
        <v>362438</v>
      </c>
      <c r="U67" s="139"/>
      <c r="V67" s="139">
        <v>693423</v>
      </c>
      <c r="W67" s="139">
        <v>647044</v>
      </c>
      <c r="X67" s="139">
        <v>408817</v>
      </c>
      <c r="Y67" s="139"/>
    </row>
    <row r="68" spans="1:25" s="156" customFormat="1" ht="15" customHeight="1" x14ac:dyDescent="0.25">
      <c r="A68" s="157">
        <v>11402</v>
      </c>
      <c r="B68" s="158" t="s">
        <v>622</v>
      </c>
      <c r="C68" s="154"/>
      <c r="D68" s="154"/>
      <c r="E68" s="154"/>
      <c r="F68" s="154"/>
      <c r="G68" s="154"/>
      <c r="H68" s="154"/>
      <c r="I68" s="158"/>
      <c r="J68" s="158"/>
      <c r="K68" s="158"/>
      <c r="L68" s="158"/>
      <c r="M68" s="154"/>
      <c r="N68" s="154"/>
      <c r="O68" s="154"/>
      <c r="P68" s="154"/>
      <c r="R68" s="157">
        <v>11402</v>
      </c>
      <c r="S68" s="158" t="s">
        <v>622</v>
      </c>
      <c r="T68" s="154">
        <v>2260441.7799999998</v>
      </c>
      <c r="U68" s="154"/>
      <c r="V68" s="154"/>
      <c r="W68" s="154">
        <v>1110441.78</v>
      </c>
      <c r="X68" s="154">
        <v>1150000</v>
      </c>
      <c r="Y68" s="154"/>
    </row>
    <row r="69" spans="1:25" s="156" customFormat="1" ht="15" customHeight="1" x14ac:dyDescent="0.25">
      <c r="A69" s="157">
        <v>11402004</v>
      </c>
      <c r="B69" s="158" t="s">
        <v>621</v>
      </c>
      <c r="C69" s="154"/>
      <c r="D69" s="154"/>
      <c r="E69" s="154"/>
      <c r="F69" s="154"/>
      <c r="G69" s="154"/>
      <c r="H69" s="154"/>
      <c r="I69" s="158"/>
      <c r="J69" s="158"/>
      <c r="K69" s="158"/>
      <c r="L69" s="158"/>
      <c r="M69" s="154"/>
      <c r="N69" s="154"/>
      <c r="O69" s="154"/>
      <c r="P69" s="154"/>
      <c r="R69" s="157">
        <v>11402004</v>
      </c>
      <c r="S69" s="158" t="s">
        <v>621</v>
      </c>
      <c r="T69" s="154">
        <v>2260441.7799999998</v>
      </c>
      <c r="U69" s="154"/>
      <c r="V69" s="154"/>
      <c r="W69" s="154">
        <v>1110441.78</v>
      </c>
      <c r="X69" s="154">
        <v>1150000</v>
      </c>
      <c r="Y69" s="154"/>
    </row>
    <row r="70" spans="1:25" ht="15" customHeight="1" x14ac:dyDescent="0.25">
      <c r="A70" s="140">
        <v>1140200402</v>
      </c>
      <c r="B70" s="142" t="s">
        <v>719</v>
      </c>
      <c r="C70" s="139">
        <v>960441.78</v>
      </c>
      <c r="D70" s="139"/>
      <c r="E70" s="139"/>
      <c r="F70" s="139">
        <v>960441.78</v>
      </c>
      <c r="G70" s="139">
        <v>0</v>
      </c>
      <c r="H70" s="139"/>
      <c r="I70" s="142" t="s">
        <v>694</v>
      </c>
      <c r="J70" s="142" t="s">
        <v>0</v>
      </c>
      <c r="K70" s="142" t="s">
        <v>38</v>
      </c>
      <c r="L70" s="142" t="s">
        <v>167</v>
      </c>
      <c r="M70" s="139">
        <f t="shared" ref="M70:M132" si="4">ROUND((G70-H70),0)</f>
        <v>0</v>
      </c>
      <c r="N70" s="139">
        <f t="shared" ref="N70:N132" si="5">ROUND((C70-D70),0)</f>
        <v>960442</v>
      </c>
      <c r="O70" s="139">
        <f t="shared" ref="O70:O132" si="6">ROUND(E70,0)</f>
        <v>0</v>
      </c>
      <c r="P70" s="139">
        <f t="shared" ref="P70:P132" si="7">ROUND(F70,0)</f>
        <v>960442</v>
      </c>
      <c r="R70" s="140">
        <v>1140200402</v>
      </c>
      <c r="S70" s="142" t="s">
        <v>719</v>
      </c>
      <c r="T70" s="139">
        <v>960441.78</v>
      </c>
      <c r="U70" s="139"/>
      <c r="V70" s="139"/>
      <c r="W70" s="139">
        <v>960441.78</v>
      </c>
      <c r="X70" s="139">
        <v>0</v>
      </c>
      <c r="Y70" s="139"/>
    </row>
    <row r="71" spans="1:25" ht="15" customHeight="1" x14ac:dyDescent="0.25">
      <c r="A71" s="140">
        <v>1140200403</v>
      </c>
      <c r="B71" s="142" t="s">
        <v>619</v>
      </c>
      <c r="C71" s="139">
        <v>1300000</v>
      </c>
      <c r="D71" s="139"/>
      <c r="E71" s="139"/>
      <c r="F71" s="139">
        <v>150000</v>
      </c>
      <c r="G71" s="139">
        <v>1150000</v>
      </c>
      <c r="H71" s="139"/>
      <c r="I71" s="142" t="s">
        <v>694</v>
      </c>
      <c r="J71" s="142" t="s">
        <v>0</v>
      </c>
      <c r="K71" s="142" t="s">
        <v>38</v>
      </c>
      <c r="L71" s="142" t="s">
        <v>167</v>
      </c>
      <c r="M71" s="139">
        <f t="shared" si="4"/>
        <v>1150000</v>
      </c>
      <c r="N71" s="139">
        <f t="shared" si="5"/>
        <v>1300000</v>
      </c>
      <c r="O71" s="139">
        <f t="shared" si="6"/>
        <v>0</v>
      </c>
      <c r="P71" s="139">
        <f t="shared" si="7"/>
        <v>150000</v>
      </c>
      <c r="R71" s="140">
        <v>1140200403</v>
      </c>
      <c r="S71" s="142" t="s">
        <v>619</v>
      </c>
      <c r="T71" s="139">
        <v>1300000</v>
      </c>
      <c r="U71" s="139"/>
      <c r="V71" s="139"/>
      <c r="W71" s="139">
        <v>150000</v>
      </c>
      <c r="X71" s="139">
        <v>1150000</v>
      </c>
      <c r="Y71" s="139"/>
    </row>
    <row r="72" spans="1:25" s="156" customFormat="1" ht="15" customHeight="1" x14ac:dyDescent="0.25">
      <c r="A72" s="157">
        <v>11404</v>
      </c>
      <c r="B72" s="158" t="s">
        <v>720</v>
      </c>
      <c r="C72" s="154"/>
      <c r="D72" s="154"/>
      <c r="E72" s="154"/>
      <c r="F72" s="154"/>
      <c r="G72" s="154"/>
      <c r="H72" s="154"/>
      <c r="I72" s="158"/>
      <c r="J72" s="158"/>
      <c r="K72" s="158"/>
      <c r="L72" s="158"/>
      <c r="M72" s="154"/>
      <c r="N72" s="154"/>
      <c r="O72" s="154"/>
      <c r="P72" s="154"/>
      <c r="R72" s="157">
        <v>11404</v>
      </c>
      <c r="S72" s="158" t="s">
        <v>720</v>
      </c>
      <c r="T72" s="154">
        <v>900000</v>
      </c>
      <c r="U72" s="154"/>
      <c r="V72" s="154"/>
      <c r="W72" s="154">
        <v>900000</v>
      </c>
      <c r="X72" s="154">
        <v>0</v>
      </c>
      <c r="Y72" s="154"/>
    </row>
    <row r="73" spans="1:25" ht="15" customHeight="1" x14ac:dyDescent="0.25">
      <c r="A73" s="140">
        <v>11404003</v>
      </c>
      <c r="B73" s="142" t="s">
        <v>164</v>
      </c>
      <c r="C73" s="139">
        <v>900000</v>
      </c>
      <c r="D73" s="139"/>
      <c r="E73" s="139"/>
      <c r="F73" s="139">
        <v>900000</v>
      </c>
      <c r="G73" s="139">
        <v>0</v>
      </c>
      <c r="H73" s="139"/>
      <c r="I73" s="142" t="s">
        <v>694</v>
      </c>
      <c r="J73" s="142" t="s">
        <v>0</v>
      </c>
      <c r="K73" s="142" t="s">
        <v>38</v>
      </c>
      <c r="L73" s="142" t="s">
        <v>164</v>
      </c>
      <c r="M73" s="139">
        <f t="shared" si="4"/>
        <v>0</v>
      </c>
      <c r="N73" s="139">
        <f t="shared" si="5"/>
        <v>900000</v>
      </c>
      <c r="O73" s="139">
        <f t="shared" si="6"/>
        <v>0</v>
      </c>
      <c r="P73" s="139">
        <f t="shared" si="7"/>
        <v>900000</v>
      </c>
      <c r="R73" s="140">
        <v>11404003</v>
      </c>
      <c r="S73" s="142" t="s">
        <v>164</v>
      </c>
      <c r="T73" s="139">
        <v>900000</v>
      </c>
      <c r="U73" s="139"/>
      <c r="V73" s="139"/>
      <c r="W73" s="139">
        <v>900000</v>
      </c>
      <c r="X73" s="139">
        <v>0</v>
      </c>
      <c r="Y73" s="139"/>
    </row>
    <row r="74" spans="1:25" s="156" customFormat="1" ht="15" customHeight="1" x14ac:dyDescent="0.25">
      <c r="A74" s="157">
        <v>11405</v>
      </c>
      <c r="B74" s="158" t="s">
        <v>618</v>
      </c>
      <c r="C74" s="154"/>
      <c r="D74" s="154"/>
      <c r="E74" s="154"/>
      <c r="F74" s="154"/>
      <c r="G74" s="154"/>
      <c r="H74" s="154"/>
      <c r="I74" s="158"/>
      <c r="J74" s="158"/>
      <c r="K74" s="158"/>
      <c r="L74" s="158"/>
      <c r="M74" s="154"/>
      <c r="N74" s="154"/>
      <c r="O74" s="154"/>
      <c r="P74" s="154"/>
      <c r="R74" s="157">
        <v>11405</v>
      </c>
      <c r="S74" s="158" t="s">
        <v>618</v>
      </c>
      <c r="T74" s="154">
        <v>0</v>
      </c>
      <c r="U74" s="154"/>
      <c r="V74" s="154">
        <v>480184.53</v>
      </c>
      <c r="W74" s="154">
        <v>480184.53</v>
      </c>
      <c r="X74" s="154">
        <v>0</v>
      </c>
      <c r="Y74" s="154"/>
    </row>
    <row r="75" spans="1:25" s="156" customFormat="1" ht="15" customHeight="1" x14ac:dyDescent="0.25">
      <c r="A75" s="157">
        <v>11405001</v>
      </c>
      <c r="B75" s="158" t="s">
        <v>617</v>
      </c>
      <c r="C75" s="154"/>
      <c r="D75" s="154"/>
      <c r="E75" s="154"/>
      <c r="F75" s="154"/>
      <c r="G75" s="154"/>
      <c r="H75" s="154"/>
      <c r="I75" s="158"/>
      <c r="J75" s="158"/>
      <c r="K75" s="158"/>
      <c r="L75" s="158"/>
      <c r="M75" s="154"/>
      <c r="N75" s="154"/>
      <c r="O75" s="154"/>
      <c r="P75" s="154"/>
      <c r="R75" s="157">
        <v>11405001</v>
      </c>
      <c r="S75" s="158" t="s">
        <v>617</v>
      </c>
      <c r="T75" s="154">
        <v>0</v>
      </c>
      <c r="U75" s="154"/>
      <c r="V75" s="154">
        <v>480184.53</v>
      </c>
      <c r="W75" s="154">
        <v>480184.53</v>
      </c>
      <c r="X75" s="154">
        <v>0</v>
      </c>
      <c r="Y75" s="154"/>
    </row>
    <row r="76" spans="1:25" ht="15" customHeight="1" x14ac:dyDescent="0.25">
      <c r="A76" s="140">
        <v>1140500101</v>
      </c>
      <c r="B76" s="142" t="s">
        <v>616</v>
      </c>
      <c r="C76" s="139">
        <v>0</v>
      </c>
      <c r="D76" s="139"/>
      <c r="E76" s="139">
        <v>480184.53</v>
      </c>
      <c r="F76" s="139">
        <v>480184.53</v>
      </c>
      <c r="G76" s="139">
        <v>0</v>
      </c>
      <c r="H76" s="139"/>
      <c r="I76" s="142" t="s">
        <v>694</v>
      </c>
      <c r="J76" s="142">
        <v>0</v>
      </c>
      <c r="K76" s="142">
        <v>0</v>
      </c>
      <c r="L76" s="142">
        <v>0</v>
      </c>
      <c r="M76" s="139">
        <f t="shared" si="4"/>
        <v>0</v>
      </c>
      <c r="N76" s="139">
        <f t="shared" si="5"/>
        <v>0</v>
      </c>
      <c r="O76" s="139">
        <f t="shared" si="6"/>
        <v>480185</v>
      </c>
      <c r="P76" s="139">
        <f t="shared" si="7"/>
        <v>480185</v>
      </c>
      <c r="R76" s="140">
        <v>1140500101</v>
      </c>
      <c r="S76" s="142" t="s">
        <v>616</v>
      </c>
      <c r="T76" s="139">
        <v>0</v>
      </c>
      <c r="U76" s="139"/>
      <c r="V76" s="139">
        <v>480184.53</v>
      </c>
      <c r="W76" s="139">
        <v>480184.53</v>
      </c>
      <c r="X76" s="139">
        <v>0</v>
      </c>
      <c r="Y76" s="139"/>
    </row>
    <row r="77" spans="1:25" s="156" customFormat="1" ht="15" customHeight="1" x14ac:dyDescent="0.25">
      <c r="A77" s="157">
        <v>115</v>
      </c>
      <c r="B77" s="158" t="s">
        <v>615</v>
      </c>
      <c r="C77" s="154"/>
      <c r="D77" s="154"/>
      <c r="E77" s="154"/>
      <c r="F77" s="154"/>
      <c r="G77" s="154"/>
      <c r="H77" s="154"/>
      <c r="I77" s="158"/>
      <c r="J77" s="158"/>
      <c r="K77" s="158"/>
      <c r="L77" s="158"/>
      <c r="M77" s="154"/>
      <c r="N77" s="154"/>
      <c r="O77" s="154"/>
      <c r="P77" s="154"/>
      <c r="R77" s="157">
        <v>115</v>
      </c>
      <c r="S77" s="158" t="s">
        <v>615</v>
      </c>
      <c r="T77" s="154">
        <v>274933.38</v>
      </c>
      <c r="U77" s="154"/>
      <c r="V77" s="154">
        <v>261884.81</v>
      </c>
      <c r="W77" s="154">
        <v>274933.38</v>
      </c>
      <c r="X77" s="154">
        <v>261884.81</v>
      </c>
      <c r="Y77" s="154"/>
    </row>
    <row r="78" spans="1:25" s="156" customFormat="1" ht="15" customHeight="1" x14ac:dyDescent="0.25">
      <c r="A78" s="157">
        <v>11502</v>
      </c>
      <c r="B78" s="158" t="s">
        <v>614</v>
      </c>
      <c r="C78" s="154"/>
      <c r="D78" s="154"/>
      <c r="E78" s="154"/>
      <c r="F78" s="154"/>
      <c r="G78" s="154"/>
      <c r="H78" s="154"/>
      <c r="I78" s="158"/>
      <c r="J78" s="158"/>
      <c r="K78" s="158"/>
      <c r="L78" s="158"/>
      <c r="M78" s="154"/>
      <c r="N78" s="154"/>
      <c r="O78" s="154"/>
      <c r="P78" s="154"/>
      <c r="R78" s="157">
        <v>11502</v>
      </c>
      <c r="S78" s="158" t="s">
        <v>614</v>
      </c>
      <c r="T78" s="154">
        <v>112096</v>
      </c>
      <c r="U78" s="154"/>
      <c r="V78" s="154">
        <v>110553</v>
      </c>
      <c r="W78" s="154">
        <v>112096</v>
      </c>
      <c r="X78" s="154">
        <v>110553</v>
      </c>
      <c r="Y78" s="154"/>
    </row>
    <row r="79" spans="1:25" s="156" customFormat="1" ht="15" customHeight="1" x14ac:dyDescent="0.25">
      <c r="A79" s="157">
        <v>11502005</v>
      </c>
      <c r="B79" s="158" t="s">
        <v>613</v>
      </c>
      <c r="C79" s="154"/>
      <c r="D79" s="154"/>
      <c r="E79" s="154"/>
      <c r="F79" s="154"/>
      <c r="G79" s="154"/>
      <c r="H79" s="154"/>
      <c r="I79" s="158"/>
      <c r="J79" s="158"/>
      <c r="K79" s="158"/>
      <c r="L79" s="158"/>
      <c r="M79" s="154"/>
      <c r="N79" s="154"/>
      <c r="O79" s="154"/>
      <c r="P79" s="154"/>
      <c r="R79" s="157">
        <v>11502005</v>
      </c>
      <c r="S79" s="158" t="s">
        <v>613</v>
      </c>
      <c r="T79" s="154">
        <v>112096</v>
      </c>
      <c r="U79" s="154"/>
      <c r="V79" s="154">
        <v>110553</v>
      </c>
      <c r="W79" s="154">
        <v>112096</v>
      </c>
      <c r="X79" s="154">
        <v>110553</v>
      </c>
      <c r="Y79" s="154"/>
    </row>
    <row r="80" spans="1:25" ht="15" customHeight="1" x14ac:dyDescent="0.25">
      <c r="A80" s="140">
        <v>1150200504</v>
      </c>
      <c r="B80" s="142" t="s">
        <v>612</v>
      </c>
      <c r="C80" s="139">
        <v>112096</v>
      </c>
      <c r="D80" s="139"/>
      <c r="E80" s="139">
        <v>110553</v>
      </c>
      <c r="F80" s="139">
        <v>112096</v>
      </c>
      <c r="G80" s="139">
        <v>110553</v>
      </c>
      <c r="H80" s="139"/>
      <c r="I80" s="142" t="s">
        <v>694</v>
      </c>
      <c r="J80" s="142" t="s">
        <v>0</v>
      </c>
      <c r="K80" s="142" t="s">
        <v>38</v>
      </c>
      <c r="L80" s="142" t="s">
        <v>70</v>
      </c>
      <c r="M80" s="139">
        <f t="shared" si="4"/>
        <v>110553</v>
      </c>
      <c r="N80" s="139">
        <f t="shared" si="5"/>
        <v>112096</v>
      </c>
      <c r="O80" s="139">
        <f t="shared" si="6"/>
        <v>110553</v>
      </c>
      <c r="P80" s="139">
        <f t="shared" si="7"/>
        <v>112096</v>
      </c>
      <c r="R80" s="140">
        <v>1150200504</v>
      </c>
      <c r="S80" s="142" t="s">
        <v>612</v>
      </c>
      <c r="T80" s="139">
        <v>112096</v>
      </c>
      <c r="U80" s="139"/>
      <c r="V80" s="139">
        <v>110553</v>
      </c>
      <c r="W80" s="139">
        <v>112096</v>
      </c>
      <c r="X80" s="139">
        <v>110553</v>
      </c>
      <c r="Y80" s="139"/>
    </row>
    <row r="81" spans="1:25" s="156" customFormat="1" ht="15" customHeight="1" x14ac:dyDescent="0.25">
      <c r="A81" s="157">
        <v>11503</v>
      </c>
      <c r="B81" s="158" t="s">
        <v>611</v>
      </c>
      <c r="C81" s="154"/>
      <c r="D81" s="154"/>
      <c r="E81" s="154"/>
      <c r="F81" s="154"/>
      <c r="G81" s="154"/>
      <c r="H81" s="154"/>
      <c r="I81" s="158"/>
      <c r="J81" s="158"/>
      <c r="K81" s="158"/>
      <c r="L81" s="158"/>
      <c r="M81" s="154"/>
      <c r="N81" s="154"/>
      <c r="O81" s="154"/>
      <c r="P81" s="154"/>
      <c r="R81" s="157">
        <v>11503</v>
      </c>
      <c r="S81" s="158" t="s">
        <v>611</v>
      </c>
      <c r="T81" s="154">
        <v>162837.38</v>
      </c>
      <c r="U81" s="154"/>
      <c r="V81" s="154">
        <v>151331.81</v>
      </c>
      <c r="W81" s="154">
        <v>162837.38</v>
      </c>
      <c r="X81" s="154">
        <v>151331.81</v>
      </c>
      <c r="Y81" s="154"/>
    </row>
    <row r="82" spans="1:25" s="156" customFormat="1" ht="15" customHeight="1" x14ac:dyDescent="0.25">
      <c r="A82" s="157">
        <v>11503005</v>
      </c>
      <c r="B82" s="158" t="s">
        <v>610</v>
      </c>
      <c r="C82" s="154"/>
      <c r="D82" s="154"/>
      <c r="E82" s="154"/>
      <c r="F82" s="154"/>
      <c r="G82" s="154"/>
      <c r="H82" s="154"/>
      <c r="I82" s="158"/>
      <c r="J82" s="158"/>
      <c r="K82" s="158"/>
      <c r="L82" s="158"/>
      <c r="M82" s="154"/>
      <c r="N82" s="154"/>
      <c r="O82" s="154"/>
      <c r="P82" s="154"/>
      <c r="R82" s="157">
        <v>11503005</v>
      </c>
      <c r="S82" s="158" t="s">
        <v>610</v>
      </c>
      <c r="T82" s="154">
        <v>162837.38</v>
      </c>
      <c r="U82" s="154"/>
      <c r="V82" s="154">
        <v>151331.81</v>
      </c>
      <c r="W82" s="154">
        <v>162837.38</v>
      </c>
      <c r="X82" s="154">
        <v>151331.81</v>
      </c>
      <c r="Y82" s="154"/>
    </row>
    <row r="83" spans="1:25" ht="15" customHeight="1" x14ac:dyDescent="0.25">
      <c r="A83" s="140">
        <v>1150300501</v>
      </c>
      <c r="B83" s="142" t="s">
        <v>609</v>
      </c>
      <c r="C83" s="139">
        <v>162837.38</v>
      </c>
      <c r="D83" s="139"/>
      <c r="E83" s="139">
        <v>151331.81</v>
      </c>
      <c r="F83" s="139">
        <v>162837.38</v>
      </c>
      <c r="G83" s="139">
        <v>151331.81</v>
      </c>
      <c r="H83" s="139"/>
      <c r="I83" s="142" t="s">
        <v>694</v>
      </c>
      <c r="J83" s="142" t="s">
        <v>0</v>
      </c>
      <c r="K83" s="142" t="s">
        <v>38</v>
      </c>
      <c r="L83" s="142" t="s">
        <v>70</v>
      </c>
      <c r="M83" s="139">
        <f t="shared" si="4"/>
        <v>151332</v>
      </c>
      <c r="N83" s="139">
        <f t="shared" si="5"/>
        <v>162837</v>
      </c>
      <c r="O83" s="139">
        <f t="shared" si="6"/>
        <v>151332</v>
      </c>
      <c r="P83" s="139">
        <f t="shared" si="7"/>
        <v>162837</v>
      </c>
      <c r="R83" s="140">
        <v>1150300501</v>
      </c>
      <c r="S83" s="142" t="s">
        <v>609</v>
      </c>
      <c r="T83" s="139">
        <v>162837.38</v>
      </c>
      <c r="U83" s="139"/>
      <c r="V83" s="139">
        <v>151331.81</v>
      </c>
      <c r="W83" s="139">
        <v>162837.38</v>
      </c>
      <c r="X83" s="139">
        <v>151331.81</v>
      </c>
      <c r="Y83" s="139"/>
    </row>
    <row r="84" spans="1:25" s="156" customFormat="1" ht="15" customHeight="1" x14ac:dyDescent="0.25">
      <c r="A84" s="157">
        <v>116</v>
      </c>
      <c r="B84" s="158" t="s">
        <v>607</v>
      </c>
      <c r="C84" s="154"/>
      <c r="D84" s="154"/>
      <c r="E84" s="154"/>
      <c r="F84" s="154"/>
      <c r="G84" s="154"/>
      <c r="H84" s="154"/>
      <c r="I84" s="158"/>
      <c r="J84" s="158"/>
      <c r="K84" s="158"/>
      <c r="L84" s="158"/>
      <c r="M84" s="154"/>
      <c r="N84" s="154"/>
      <c r="O84" s="154"/>
      <c r="P84" s="154"/>
      <c r="R84" s="157">
        <v>116</v>
      </c>
      <c r="S84" s="158" t="s">
        <v>607</v>
      </c>
      <c r="T84" s="154">
        <v>646130.1</v>
      </c>
      <c r="U84" s="154"/>
      <c r="V84" s="154">
        <v>418954.45</v>
      </c>
      <c r="W84" s="154">
        <v>427479.1</v>
      </c>
      <c r="X84" s="154">
        <v>637605.44999999995</v>
      </c>
      <c r="Y84" s="154"/>
    </row>
    <row r="85" spans="1:25" s="156" customFormat="1" ht="15" customHeight="1" x14ac:dyDescent="0.25">
      <c r="A85" s="157">
        <v>11603</v>
      </c>
      <c r="B85" s="158" t="s">
        <v>606</v>
      </c>
      <c r="C85" s="154"/>
      <c r="D85" s="154"/>
      <c r="E85" s="154"/>
      <c r="F85" s="154"/>
      <c r="G85" s="154"/>
      <c r="H85" s="154"/>
      <c r="I85" s="158"/>
      <c r="J85" s="158"/>
      <c r="K85" s="158"/>
      <c r="L85" s="158"/>
      <c r="M85" s="154"/>
      <c r="N85" s="154"/>
      <c r="O85" s="154"/>
      <c r="P85" s="154"/>
      <c r="R85" s="157">
        <v>11603</v>
      </c>
      <c r="S85" s="158" t="s">
        <v>606</v>
      </c>
      <c r="T85" s="154">
        <v>646130.1</v>
      </c>
      <c r="U85" s="154"/>
      <c r="V85" s="154">
        <v>418954.45</v>
      </c>
      <c r="W85" s="154">
        <v>427479.1</v>
      </c>
      <c r="X85" s="154">
        <v>637605.44999999995</v>
      </c>
      <c r="Y85" s="154"/>
    </row>
    <row r="86" spans="1:25" s="156" customFormat="1" ht="15" customHeight="1" x14ac:dyDescent="0.25">
      <c r="A86" s="157">
        <v>11603002</v>
      </c>
      <c r="B86" s="158" t="s">
        <v>605</v>
      </c>
      <c r="C86" s="154"/>
      <c r="D86" s="154"/>
      <c r="E86" s="154"/>
      <c r="F86" s="154"/>
      <c r="G86" s="154"/>
      <c r="H86" s="154"/>
      <c r="I86" s="158"/>
      <c r="J86" s="158"/>
      <c r="K86" s="158"/>
      <c r="L86" s="158"/>
      <c r="M86" s="154"/>
      <c r="N86" s="154"/>
      <c r="O86" s="154"/>
      <c r="P86" s="154"/>
      <c r="R86" s="157">
        <v>11603002</v>
      </c>
      <c r="S86" s="158" t="s">
        <v>605</v>
      </c>
      <c r="T86" s="154">
        <v>646130.1</v>
      </c>
      <c r="U86" s="154"/>
      <c r="V86" s="154">
        <v>418954.45</v>
      </c>
      <c r="W86" s="154">
        <v>427479.1</v>
      </c>
      <c r="X86" s="154">
        <v>637605.44999999995</v>
      </c>
      <c r="Y86" s="154"/>
    </row>
    <row r="87" spans="1:25" s="156" customFormat="1" ht="15" customHeight="1" x14ac:dyDescent="0.25">
      <c r="A87" s="157">
        <v>1160300201</v>
      </c>
      <c r="B87" s="158" t="s">
        <v>604</v>
      </c>
      <c r="C87" s="154"/>
      <c r="D87" s="154"/>
      <c r="E87" s="154"/>
      <c r="F87" s="154"/>
      <c r="G87" s="154"/>
      <c r="H87" s="154"/>
      <c r="I87" s="158"/>
      <c r="J87" s="158"/>
      <c r="K87" s="158"/>
      <c r="L87" s="158"/>
      <c r="M87" s="154"/>
      <c r="N87" s="154"/>
      <c r="O87" s="154"/>
      <c r="P87" s="154"/>
      <c r="R87" s="157">
        <v>1160300201</v>
      </c>
      <c r="S87" s="158" t="s">
        <v>604</v>
      </c>
      <c r="T87" s="154">
        <v>293334</v>
      </c>
      <c r="U87" s="154"/>
      <c r="V87" s="154">
        <v>330010</v>
      </c>
      <c r="W87" s="154">
        <v>119167</v>
      </c>
      <c r="X87" s="154">
        <v>504177</v>
      </c>
      <c r="Y87" s="154"/>
    </row>
    <row r="88" spans="1:25" ht="15" customHeight="1" x14ac:dyDescent="0.25">
      <c r="A88" s="140">
        <v>11603002011</v>
      </c>
      <c r="B88" s="142" t="s">
        <v>814</v>
      </c>
      <c r="C88" s="139">
        <v>174167</v>
      </c>
      <c r="D88" s="139"/>
      <c r="E88" s="139">
        <v>220005</v>
      </c>
      <c r="F88" s="139"/>
      <c r="G88" s="139">
        <v>394172</v>
      </c>
      <c r="H88" s="139"/>
      <c r="I88" s="142" t="s">
        <v>694</v>
      </c>
      <c r="J88" s="142" t="s">
        <v>0</v>
      </c>
      <c r="K88" s="142" t="s">
        <v>38</v>
      </c>
      <c r="L88" s="142" t="s">
        <v>71</v>
      </c>
      <c r="M88" s="139">
        <f t="shared" si="4"/>
        <v>394172</v>
      </c>
      <c r="N88" s="139">
        <f t="shared" si="5"/>
        <v>174167</v>
      </c>
      <c r="O88" s="139">
        <f t="shared" si="6"/>
        <v>220005</v>
      </c>
      <c r="P88" s="139">
        <f t="shared" si="7"/>
        <v>0</v>
      </c>
      <c r="R88" s="140">
        <v>11603002011</v>
      </c>
      <c r="S88" s="142" t="s">
        <v>814</v>
      </c>
      <c r="T88" s="139">
        <v>174167</v>
      </c>
      <c r="U88" s="139"/>
      <c r="V88" s="139">
        <v>220005</v>
      </c>
      <c r="W88" s="139"/>
      <c r="X88" s="139">
        <v>394172</v>
      </c>
      <c r="Y88" s="139"/>
    </row>
    <row r="89" spans="1:25" ht="15" customHeight="1" x14ac:dyDescent="0.25">
      <c r="A89" s="140">
        <v>11603002012</v>
      </c>
      <c r="B89" s="142" t="s">
        <v>815</v>
      </c>
      <c r="C89" s="139">
        <v>119167</v>
      </c>
      <c r="D89" s="139"/>
      <c r="E89" s="139">
        <v>110005</v>
      </c>
      <c r="F89" s="139">
        <v>119167</v>
      </c>
      <c r="G89" s="139">
        <v>110005</v>
      </c>
      <c r="H89" s="139"/>
      <c r="I89" s="142" t="s">
        <v>694</v>
      </c>
      <c r="J89" s="142" t="s">
        <v>0</v>
      </c>
      <c r="K89" s="142" t="s">
        <v>38</v>
      </c>
      <c r="L89" s="142" t="s">
        <v>71</v>
      </c>
      <c r="M89" s="139">
        <f t="shared" si="4"/>
        <v>110005</v>
      </c>
      <c r="N89" s="139">
        <f t="shared" si="5"/>
        <v>119167</v>
      </c>
      <c r="O89" s="139">
        <f t="shared" si="6"/>
        <v>110005</v>
      </c>
      <c r="P89" s="139">
        <f t="shared" si="7"/>
        <v>119167</v>
      </c>
      <c r="R89" s="140">
        <v>11603002012</v>
      </c>
      <c r="S89" s="142" t="s">
        <v>815</v>
      </c>
      <c r="T89" s="139">
        <v>119167</v>
      </c>
      <c r="U89" s="139"/>
      <c r="V89" s="139">
        <v>110005</v>
      </c>
      <c r="W89" s="139">
        <v>119167</v>
      </c>
      <c r="X89" s="139">
        <v>110005</v>
      </c>
      <c r="Y89" s="139"/>
    </row>
    <row r="90" spans="1:25" s="156" customFormat="1" ht="15" customHeight="1" x14ac:dyDescent="0.25">
      <c r="A90" s="157">
        <v>1160300204</v>
      </c>
      <c r="B90" s="158" t="s">
        <v>600</v>
      </c>
      <c r="C90" s="154"/>
      <c r="D90" s="154"/>
      <c r="E90" s="154"/>
      <c r="F90" s="154"/>
      <c r="G90" s="154"/>
      <c r="H90" s="154"/>
      <c r="I90" s="158"/>
      <c r="J90" s="158"/>
      <c r="K90" s="158"/>
      <c r="L90" s="158"/>
      <c r="M90" s="154"/>
      <c r="N90" s="154"/>
      <c r="O90" s="154"/>
      <c r="P90" s="154"/>
      <c r="R90" s="157">
        <v>1160300204</v>
      </c>
      <c r="S90" s="158" t="s">
        <v>600</v>
      </c>
      <c r="T90" s="154">
        <v>229484</v>
      </c>
      <c r="U90" s="154"/>
      <c r="V90" s="154">
        <v>70624.95</v>
      </c>
      <c r="W90" s="154">
        <v>185000</v>
      </c>
      <c r="X90" s="154">
        <v>115108.95</v>
      </c>
      <c r="Y90" s="154"/>
    </row>
    <row r="91" spans="1:25" ht="15" customHeight="1" x14ac:dyDescent="0.25">
      <c r="A91" s="140">
        <v>11603002041</v>
      </c>
      <c r="B91" s="142" t="s">
        <v>599</v>
      </c>
      <c r="C91" s="139">
        <v>172500</v>
      </c>
      <c r="D91" s="139"/>
      <c r="E91" s="139">
        <v>57500</v>
      </c>
      <c r="F91" s="139">
        <v>172500</v>
      </c>
      <c r="G91" s="139">
        <v>57500</v>
      </c>
      <c r="H91" s="139"/>
      <c r="I91" s="142" t="s">
        <v>694</v>
      </c>
      <c r="J91" s="142" t="s">
        <v>0</v>
      </c>
      <c r="K91" s="142" t="s">
        <v>38</v>
      </c>
      <c r="L91" s="142" t="s">
        <v>71</v>
      </c>
      <c r="M91" s="139">
        <f t="shared" si="4"/>
        <v>57500</v>
      </c>
      <c r="N91" s="139">
        <f t="shared" si="5"/>
        <v>172500</v>
      </c>
      <c r="O91" s="139">
        <f t="shared" si="6"/>
        <v>57500</v>
      </c>
      <c r="P91" s="139">
        <f t="shared" si="7"/>
        <v>172500</v>
      </c>
      <c r="R91" s="140">
        <v>11603002041</v>
      </c>
      <c r="S91" s="142" t="s">
        <v>599</v>
      </c>
      <c r="T91" s="139">
        <v>172500</v>
      </c>
      <c r="U91" s="139"/>
      <c r="V91" s="139">
        <v>57500</v>
      </c>
      <c r="W91" s="139">
        <v>172500</v>
      </c>
      <c r="X91" s="139">
        <v>57500</v>
      </c>
      <c r="Y91" s="139"/>
    </row>
    <row r="92" spans="1:25" ht="15" customHeight="1" x14ac:dyDescent="0.25">
      <c r="A92" s="140">
        <v>11603002043</v>
      </c>
      <c r="B92" s="142" t="s">
        <v>816</v>
      </c>
      <c r="C92" s="139">
        <v>0</v>
      </c>
      <c r="D92" s="139"/>
      <c r="E92" s="139">
        <v>13124.95</v>
      </c>
      <c r="F92" s="139"/>
      <c r="G92" s="139">
        <v>13124.95</v>
      </c>
      <c r="H92" s="139"/>
      <c r="I92" s="142" t="s">
        <v>694</v>
      </c>
      <c r="J92" s="142" t="s">
        <v>0</v>
      </c>
      <c r="K92" s="142" t="s">
        <v>38</v>
      </c>
      <c r="L92" s="142" t="s">
        <v>71</v>
      </c>
      <c r="M92" s="139">
        <f t="shared" si="4"/>
        <v>13125</v>
      </c>
      <c r="N92" s="139">
        <f t="shared" si="5"/>
        <v>0</v>
      </c>
      <c r="O92" s="139">
        <f t="shared" si="6"/>
        <v>13125</v>
      </c>
      <c r="P92" s="139">
        <f t="shared" si="7"/>
        <v>0</v>
      </c>
      <c r="R92" s="140">
        <v>11603002043</v>
      </c>
      <c r="S92" s="142" t="s">
        <v>816</v>
      </c>
      <c r="T92" s="139">
        <v>0</v>
      </c>
      <c r="U92" s="139"/>
      <c r="V92" s="139">
        <v>13124.95</v>
      </c>
      <c r="W92" s="139"/>
      <c r="X92" s="139">
        <v>13124.95</v>
      </c>
      <c r="Y92" s="139"/>
    </row>
    <row r="93" spans="1:25" ht="15" customHeight="1" x14ac:dyDescent="0.25">
      <c r="A93" s="140">
        <v>11603002045</v>
      </c>
      <c r="B93" s="142" t="s">
        <v>597</v>
      </c>
      <c r="C93" s="139">
        <v>56984</v>
      </c>
      <c r="D93" s="139"/>
      <c r="E93" s="139"/>
      <c r="F93" s="139">
        <v>12500</v>
      </c>
      <c r="G93" s="139">
        <v>44484</v>
      </c>
      <c r="H93" s="139"/>
      <c r="I93" s="142" t="s">
        <v>694</v>
      </c>
      <c r="J93" s="142" t="s">
        <v>0</v>
      </c>
      <c r="K93" s="142" t="s">
        <v>38</v>
      </c>
      <c r="L93" s="142" t="s">
        <v>71</v>
      </c>
      <c r="M93" s="139">
        <f t="shared" si="4"/>
        <v>44484</v>
      </c>
      <c r="N93" s="139">
        <f t="shared" si="5"/>
        <v>56984</v>
      </c>
      <c r="O93" s="139">
        <f t="shared" si="6"/>
        <v>0</v>
      </c>
      <c r="P93" s="139">
        <f t="shared" si="7"/>
        <v>12500</v>
      </c>
      <c r="R93" s="140">
        <v>11603002045</v>
      </c>
      <c r="S93" s="142" t="s">
        <v>597</v>
      </c>
      <c r="T93" s="139">
        <v>56984</v>
      </c>
      <c r="U93" s="139"/>
      <c r="V93" s="139"/>
      <c r="W93" s="139">
        <v>12500</v>
      </c>
      <c r="X93" s="139">
        <v>44484</v>
      </c>
      <c r="Y93" s="139"/>
    </row>
    <row r="94" spans="1:25" ht="15" customHeight="1" x14ac:dyDescent="0.25">
      <c r="A94" s="140">
        <v>1160300206</v>
      </c>
      <c r="B94" s="142" t="s">
        <v>596</v>
      </c>
      <c r="C94" s="139">
        <v>50312.5</v>
      </c>
      <c r="D94" s="139"/>
      <c r="E94" s="139"/>
      <c r="F94" s="139">
        <v>50312.5</v>
      </c>
      <c r="G94" s="139">
        <v>0</v>
      </c>
      <c r="H94" s="139"/>
      <c r="I94" s="142" t="s">
        <v>694</v>
      </c>
      <c r="J94" s="142" t="s">
        <v>0</v>
      </c>
      <c r="K94" s="142" t="s">
        <v>38</v>
      </c>
      <c r="L94" s="142" t="s">
        <v>71</v>
      </c>
      <c r="M94" s="139">
        <f t="shared" si="4"/>
        <v>0</v>
      </c>
      <c r="N94" s="139">
        <f t="shared" si="5"/>
        <v>50313</v>
      </c>
      <c r="O94" s="139">
        <f t="shared" si="6"/>
        <v>0</v>
      </c>
      <c r="P94" s="139">
        <f t="shared" si="7"/>
        <v>50313</v>
      </c>
      <c r="R94" s="140">
        <v>1160300206</v>
      </c>
      <c r="S94" s="142" t="s">
        <v>596</v>
      </c>
      <c r="T94" s="139">
        <v>50312.5</v>
      </c>
      <c r="U94" s="139"/>
      <c r="V94" s="139"/>
      <c r="W94" s="139">
        <v>50312.5</v>
      </c>
      <c r="X94" s="139">
        <v>0</v>
      </c>
      <c r="Y94" s="139"/>
    </row>
    <row r="95" spans="1:25" s="156" customFormat="1" ht="15" customHeight="1" x14ac:dyDescent="0.25">
      <c r="A95" s="157">
        <v>1160300207</v>
      </c>
      <c r="B95" s="158" t="s">
        <v>595</v>
      </c>
      <c r="C95" s="154"/>
      <c r="D95" s="154"/>
      <c r="E95" s="154"/>
      <c r="F95" s="154"/>
      <c r="G95" s="154"/>
      <c r="H95" s="154"/>
      <c r="I95" s="158"/>
      <c r="J95" s="158"/>
      <c r="K95" s="158"/>
      <c r="L95" s="158"/>
      <c r="M95" s="154"/>
      <c r="N95" s="154"/>
      <c r="O95" s="154"/>
      <c r="P95" s="154"/>
      <c r="R95" s="157">
        <v>1160300207</v>
      </c>
      <c r="S95" s="158" t="s">
        <v>595</v>
      </c>
      <c r="T95" s="154">
        <v>2396.6</v>
      </c>
      <c r="U95" s="154"/>
      <c r="V95" s="154">
        <v>2395.5</v>
      </c>
      <c r="W95" s="154">
        <v>2396.6</v>
      </c>
      <c r="X95" s="154">
        <v>2395.5</v>
      </c>
      <c r="Y95" s="154"/>
    </row>
    <row r="96" spans="1:25" ht="15" customHeight="1" x14ac:dyDescent="0.25">
      <c r="A96" s="140">
        <v>11603002071</v>
      </c>
      <c r="B96" s="142" t="s">
        <v>594</v>
      </c>
      <c r="C96" s="139">
        <v>1198.3</v>
      </c>
      <c r="D96" s="139"/>
      <c r="E96" s="139"/>
      <c r="F96" s="139">
        <v>1198.3</v>
      </c>
      <c r="G96" s="139">
        <v>0</v>
      </c>
      <c r="H96" s="139"/>
      <c r="I96" s="142" t="s">
        <v>694</v>
      </c>
      <c r="J96" s="142" t="s">
        <v>0</v>
      </c>
      <c r="K96" s="142" t="s">
        <v>38</v>
      </c>
      <c r="L96" s="142" t="s">
        <v>71</v>
      </c>
      <c r="M96" s="139">
        <f t="shared" si="4"/>
        <v>0</v>
      </c>
      <c r="N96" s="139">
        <f t="shared" si="5"/>
        <v>1198</v>
      </c>
      <c r="O96" s="139">
        <f t="shared" si="6"/>
        <v>0</v>
      </c>
      <c r="P96" s="139">
        <f t="shared" si="7"/>
        <v>1198</v>
      </c>
      <c r="R96" s="140">
        <v>11603002071</v>
      </c>
      <c r="S96" s="142" t="s">
        <v>594</v>
      </c>
      <c r="T96" s="139">
        <v>1198.3</v>
      </c>
      <c r="U96" s="139"/>
      <c r="V96" s="139"/>
      <c r="W96" s="139">
        <v>1198.3</v>
      </c>
      <c r="X96" s="139">
        <v>0</v>
      </c>
      <c r="Y96" s="139"/>
    </row>
    <row r="97" spans="1:25" ht="15" customHeight="1" x14ac:dyDescent="0.25">
      <c r="A97" s="140">
        <v>11603002072</v>
      </c>
      <c r="B97" s="142" t="s">
        <v>593</v>
      </c>
      <c r="C97" s="139">
        <v>1198.3</v>
      </c>
      <c r="D97" s="139"/>
      <c r="E97" s="139"/>
      <c r="F97" s="139">
        <v>1198.3</v>
      </c>
      <c r="G97" s="139">
        <v>0</v>
      </c>
      <c r="H97" s="139"/>
      <c r="I97" s="142" t="s">
        <v>694</v>
      </c>
      <c r="J97" s="142" t="s">
        <v>0</v>
      </c>
      <c r="K97" s="142" t="s">
        <v>38</v>
      </c>
      <c r="L97" s="142" t="s">
        <v>71</v>
      </c>
      <c r="M97" s="139">
        <f t="shared" si="4"/>
        <v>0</v>
      </c>
      <c r="N97" s="139">
        <f t="shared" si="5"/>
        <v>1198</v>
      </c>
      <c r="O97" s="139">
        <f t="shared" si="6"/>
        <v>0</v>
      </c>
      <c r="P97" s="139">
        <f t="shared" si="7"/>
        <v>1198</v>
      </c>
      <c r="R97" s="140">
        <v>11603002072</v>
      </c>
      <c r="S97" s="142" t="s">
        <v>593</v>
      </c>
      <c r="T97" s="139">
        <v>1198.3</v>
      </c>
      <c r="U97" s="139"/>
      <c r="V97" s="139"/>
      <c r="W97" s="139">
        <v>1198.3</v>
      </c>
      <c r="X97" s="139">
        <v>0</v>
      </c>
      <c r="Y97" s="139"/>
    </row>
    <row r="98" spans="1:25" ht="15" customHeight="1" x14ac:dyDescent="0.25">
      <c r="A98" s="140">
        <v>11603002076</v>
      </c>
      <c r="B98" s="142" t="s">
        <v>817</v>
      </c>
      <c r="C98" s="139">
        <v>0</v>
      </c>
      <c r="D98" s="139"/>
      <c r="E98" s="139">
        <v>2395.5</v>
      </c>
      <c r="F98" s="139"/>
      <c r="G98" s="139">
        <v>2395.5</v>
      </c>
      <c r="H98" s="139"/>
      <c r="I98" s="142" t="s">
        <v>694</v>
      </c>
      <c r="J98" s="142" t="s">
        <v>0</v>
      </c>
      <c r="K98" s="142" t="s">
        <v>38</v>
      </c>
      <c r="L98" s="142" t="s">
        <v>71</v>
      </c>
      <c r="M98" s="139">
        <f t="shared" si="4"/>
        <v>2396</v>
      </c>
      <c r="N98" s="139">
        <f t="shared" si="5"/>
        <v>0</v>
      </c>
      <c r="O98" s="139">
        <f t="shared" si="6"/>
        <v>2396</v>
      </c>
      <c r="P98" s="139">
        <f t="shared" si="7"/>
        <v>0</v>
      </c>
      <c r="R98" s="140">
        <v>11603002076</v>
      </c>
      <c r="S98" s="142" t="s">
        <v>817</v>
      </c>
      <c r="T98" s="139">
        <v>0</v>
      </c>
      <c r="U98" s="139"/>
      <c r="V98" s="139">
        <v>2395.5</v>
      </c>
      <c r="W98" s="139"/>
      <c r="X98" s="139">
        <v>2395.5</v>
      </c>
      <c r="Y98" s="139"/>
    </row>
    <row r="99" spans="1:25" ht="15" customHeight="1" x14ac:dyDescent="0.25">
      <c r="A99" s="140">
        <v>1160300208</v>
      </c>
      <c r="B99" s="142" t="s">
        <v>590</v>
      </c>
      <c r="C99" s="139">
        <v>40603</v>
      </c>
      <c r="D99" s="139"/>
      <c r="E99" s="139">
        <v>15924</v>
      </c>
      <c r="F99" s="139">
        <v>40603</v>
      </c>
      <c r="G99" s="139">
        <v>15924</v>
      </c>
      <c r="H99" s="139"/>
      <c r="I99" s="142" t="s">
        <v>694</v>
      </c>
      <c r="J99" s="142" t="s">
        <v>0</v>
      </c>
      <c r="K99" s="142" t="s">
        <v>38</v>
      </c>
      <c r="L99" s="142" t="s">
        <v>71</v>
      </c>
      <c r="M99" s="139">
        <f t="shared" si="4"/>
        <v>15924</v>
      </c>
      <c r="N99" s="139">
        <f t="shared" si="5"/>
        <v>40603</v>
      </c>
      <c r="O99" s="139">
        <f t="shared" si="6"/>
        <v>15924</v>
      </c>
      <c r="P99" s="139">
        <f t="shared" si="7"/>
        <v>40603</v>
      </c>
      <c r="R99" s="140">
        <v>1160300208</v>
      </c>
      <c r="S99" s="142" t="s">
        <v>590</v>
      </c>
      <c r="T99" s="139">
        <v>40603</v>
      </c>
      <c r="U99" s="139"/>
      <c r="V99" s="139">
        <v>15924</v>
      </c>
      <c r="W99" s="139">
        <v>40603</v>
      </c>
      <c r="X99" s="139">
        <v>15924</v>
      </c>
      <c r="Y99" s="139"/>
    </row>
    <row r="100" spans="1:25" ht="15" customHeight="1" x14ac:dyDescent="0.25">
      <c r="A100" s="140">
        <v>1160300211</v>
      </c>
      <c r="B100" s="142" t="s">
        <v>721</v>
      </c>
      <c r="C100" s="139">
        <v>30000</v>
      </c>
      <c r="D100" s="139"/>
      <c r="E100" s="139"/>
      <c r="F100" s="139">
        <v>30000</v>
      </c>
      <c r="G100" s="139">
        <v>0</v>
      </c>
      <c r="H100" s="139"/>
      <c r="I100" s="142" t="s">
        <v>694</v>
      </c>
      <c r="J100" s="142" t="s">
        <v>0</v>
      </c>
      <c r="K100" s="142" t="s">
        <v>38</v>
      </c>
      <c r="L100" s="142" t="s">
        <v>71</v>
      </c>
      <c r="M100" s="139">
        <f t="shared" si="4"/>
        <v>0</v>
      </c>
      <c r="N100" s="139">
        <f t="shared" si="5"/>
        <v>30000</v>
      </c>
      <c r="O100" s="139">
        <f t="shared" si="6"/>
        <v>0</v>
      </c>
      <c r="P100" s="139">
        <f t="shared" si="7"/>
        <v>30000</v>
      </c>
      <c r="R100" s="140">
        <v>1160300211</v>
      </c>
      <c r="S100" s="142" t="s">
        <v>721</v>
      </c>
      <c r="T100" s="139">
        <v>30000</v>
      </c>
      <c r="U100" s="139"/>
      <c r="V100" s="139"/>
      <c r="W100" s="139">
        <v>30000</v>
      </c>
      <c r="X100" s="139">
        <v>0</v>
      </c>
      <c r="Y100" s="139"/>
    </row>
    <row r="101" spans="1:25" s="156" customFormat="1" ht="15" customHeight="1" x14ac:dyDescent="0.25">
      <c r="A101" s="157">
        <v>117</v>
      </c>
      <c r="B101" s="158" t="s">
        <v>589</v>
      </c>
      <c r="C101" s="154"/>
      <c r="D101" s="154"/>
      <c r="E101" s="154"/>
      <c r="F101" s="154"/>
      <c r="G101" s="154"/>
      <c r="H101" s="154"/>
      <c r="I101" s="158"/>
      <c r="J101" s="158"/>
      <c r="K101" s="158"/>
      <c r="L101" s="158"/>
      <c r="M101" s="154"/>
      <c r="N101" s="154"/>
      <c r="O101" s="154"/>
      <c r="P101" s="154"/>
      <c r="R101" s="157">
        <v>117</v>
      </c>
      <c r="S101" s="158" t="s">
        <v>589</v>
      </c>
      <c r="T101" s="154">
        <v>477256</v>
      </c>
      <c r="U101" s="154"/>
      <c r="V101" s="154"/>
      <c r="W101" s="154">
        <v>67792</v>
      </c>
      <c r="X101" s="154">
        <v>409464</v>
      </c>
      <c r="Y101" s="154"/>
    </row>
    <row r="102" spans="1:25" s="156" customFormat="1" ht="15" customHeight="1" x14ac:dyDescent="0.25">
      <c r="A102" s="157">
        <v>11701</v>
      </c>
      <c r="B102" s="158" t="s">
        <v>588</v>
      </c>
      <c r="C102" s="154"/>
      <c r="D102" s="154"/>
      <c r="E102" s="154"/>
      <c r="F102" s="154"/>
      <c r="G102" s="154"/>
      <c r="H102" s="154"/>
      <c r="I102" s="158"/>
      <c r="J102" s="158"/>
      <c r="K102" s="158"/>
      <c r="L102" s="158"/>
      <c r="M102" s="154"/>
      <c r="N102" s="154"/>
      <c r="O102" s="154"/>
      <c r="P102" s="154"/>
      <c r="R102" s="157">
        <v>11701</v>
      </c>
      <c r="S102" s="158" t="s">
        <v>588</v>
      </c>
      <c r="T102" s="154">
        <v>477256</v>
      </c>
      <c r="U102" s="154"/>
      <c r="V102" s="154"/>
      <c r="W102" s="154">
        <v>67792</v>
      </c>
      <c r="X102" s="154">
        <v>409464</v>
      </c>
      <c r="Y102" s="154"/>
    </row>
    <row r="103" spans="1:25" s="156" customFormat="1" ht="15" customHeight="1" x14ac:dyDescent="0.25">
      <c r="A103" s="157">
        <v>11701007</v>
      </c>
      <c r="B103" s="158" t="s">
        <v>587</v>
      </c>
      <c r="C103" s="154"/>
      <c r="D103" s="154"/>
      <c r="E103" s="154"/>
      <c r="F103" s="154"/>
      <c r="G103" s="154"/>
      <c r="H103" s="154"/>
      <c r="I103" s="158"/>
      <c r="J103" s="158"/>
      <c r="K103" s="158"/>
      <c r="L103" s="158"/>
      <c r="M103" s="154"/>
      <c r="N103" s="154"/>
      <c r="O103" s="154"/>
      <c r="P103" s="154"/>
      <c r="R103" s="157">
        <v>11701007</v>
      </c>
      <c r="S103" s="158" t="s">
        <v>587</v>
      </c>
      <c r="T103" s="154">
        <v>477256</v>
      </c>
      <c r="U103" s="154"/>
      <c r="V103" s="154"/>
      <c r="W103" s="154">
        <v>67792</v>
      </c>
      <c r="X103" s="154">
        <v>409464</v>
      </c>
      <c r="Y103" s="154"/>
    </row>
    <row r="104" spans="1:25" ht="15" customHeight="1" x14ac:dyDescent="0.25">
      <c r="A104" s="140">
        <v>1170100701</v>
      </c>
      <c r="B104" s="142" t="s">
        <v>586</v>
      </c>
      <c r="C104" s="139">
        <v>477256</v>
      </c>
      <c r="D104" s="139"/>
      <c r="E104" s="139"/>
      <c r="F104" s="139">
        <v>67792</v>
      </c>
      <c r="G104" s="139">
        <v>409464</v>
      </c>
      <c r="H104" s="139"/>
      <c r="I104" s="142" t="s">
        <v>694</v>
      </c>
      <c r="J104" s="142" t="s">
        <v>0</v>
      </c>
      <c r="K104" s="142" t="s">
        <v>34</v>
      </c>
      <c r="L104" s="142" t="s">
        <v>73</v>
      </c>
      <c r="M104" s="139">
        <f t="shared" si="4"/>
        <v>409464</v>
      </c>
      <c r="N104" s="139">
        <f t="shared" si="5"/>
        <v>477256</v>
      </c>
      <c r="O104" s="139">
        <f t="shared" si="6"/>
        <v>0</v>
      </c>
      <c r="P104" s="139">
        <f t="shared" si="7"/>
        <v>67792</v>
      </c>
      <c r="R104" s="140">
        <v>1170100701</v>
      </c>
      <c r="S104" s="142" t="s">
        <v>586</v>
      </c>
      <c r="T104" s="139">
        <v>477256</v>
      </c>
      <c r="U104" s="139"/>
      <c r="V104" s="139"/>
      <c r="W104" s="139">
        <v>67792</v>
      </c>
      <c r="X104" s="139">
        <v>409464</v>
      </c>
      <c r="Y104" s="139"/>
    </row>
    <row r="105" spans="1:25" s="156" customFormat="1" ht="15" customHeight="1" x14ac:dyDescent="0.25">
      <c r="A105" s="157">
        <v>12</v>
      </c>
      <c r="B105" s="158" t="s">
        <v>585</v>
      </c>
      <c r="C105" s="154"/>
      <c r="D105" s="154"/>
      <c r="E105" s="154"/>
      <c r="F105" s="154"/>
      <c r="G105" s="154"/>
      <c r="H105" s="154"/>
      <c r="I105" s="158"/>
      <c r="J105" s="158"/>
      <c r="K105" s="158"/>
      <c r="L105" s="158"/>
      <c r="M105" s="154"/>
      <c r="N105" s="154"/>
      <c r="O105" s="154"/>
      <c r="P105" s="154"/>
      <c r="R105" s="157">
        <v>12</v>
      </c>
      <c r="S105" s="158" t="s">
        <v>585</v>
      </c>
      <c r="T105" s="154">
        <v>8460185</v>
      </c>
      <c r="U105" s="154"/>
      <c r="V105" s="154">
        <v>143987</v>
      </c>
      <c r="W105" s="154"/>
      <c r="X105" s="154">
        <v>8604172</v>
      </c>
      <c r="Y105" s="154"/>
    </row>
    <row r="106" spans="1:25" s="156" customFormat="1" ht="15" customHeight="1" x14ac:dyDescent="0.25">
      <c r="A106" s="157">
        <v>121</v>
      </c>
      <c r="B106" s="158" t="s">
        <v>584</v>
      </c>
      <c r="C106" s="154"/>
      <c r="D106" s="154"/>
      <c r="E106" s="154"/>
      <c r="F106" s="154"/>
      <c r="G106" s="154"/>
      <c r="H106" s="154"/>
      <c r="I106" s="158"/>
      <c r="J106" s="158"/>
      <c r="K106" s="158"/>
      <c r="L106" s="158"/>
      <c r="M106" s="154"/>
      <c r="N106" s="154"/>
      <c r="O106" s="154"/>
      <c r="P106" s="154"/>
      <c r="R106" s="157">
        <v>121</v>
      </c>
      <c r="S106" s="158" t="s">
        <v>584</v>
      </c>
      <c r="T106" s="154">
        <v>5587217</v>
      </c>
      <c r="U106" s="154"/>
      <c r="V106" s="154">
        <v>143987</v>
      </c>
      <c r="W106" s="154"/>
      <c r="X106" s="154">
        <v>5731204</v>
      </c>
      <c r="Y106" s="154"/>
    </row>
    <row r="107" spans="1:25" s="156" customFormat="1" ht="15" customHeight="1" x14ac:dyDescent="0.25">
      <c r="A107" s="157">
        <v>12101</v>
      </c>
      <c r="B107" s="158" t="s">
        <v>583</v>
      </c>
      <c r="C107" s="154"/>
      <c r="D107" s="154"/>
      <c r="E107" s="154"/>
      <c r="F107" s="154"/>
      <c r="G107" s="154"/>
      <c r="H107" s="154"/>
      <c r="I107" s="158"/>
      <c r="J107" s="158"/>
      <c r="K107" s="158"/>
      <c r="L107" s="158"/>
      <c r="M107" s="154"/>
      <c r="N107" s="154"/>
      <c r="O107" s="154"/>
      <c r="P107" s="154"/>
      <c r="R107" s="157">
        <v>12101</v>
      </c>
      <c r="S107" s="158" t="s">
        <v>583</v>
      </c>
      <c r="T107" s="154">
        <v>433000</v>
      </c>
      <c r="U107" s="154"/>
      <c r="V107" s="154"/>
      <c r="W107" s="154"/>
      <c r="X107" s="154">
        <v>433000</v>
      </c>
      <c r="Y107" s="154"/>
    </row>
    <row r="108" spans="1:25" s="156" customFormat="1" ht="15" customHeight="1" x14ac:dyDescent="0.25">
      <c r="A108" s="157">
        <v>12101005</v>
      </c>
      <c r="B108" s="158" t="s">
        <v>582</v>
      </c>
      <c r="C108" s="154"/>
      <c r="D108" s="154"/>
      <c r="E108" s="154"/>
      <c r="F108" s="154"/>
      <c r="G108" s="154"/>
      <c r="H108" s="154"/>
      <c r="I108" s="158"/>
      <c r="J108" s="158"/>
      <c r="K108" s="158"/>
      <c r="L108" s="158"/>
      <c r="M108" s="154"/>
      <c r="N108" s="154"/>
      <c r="O108" s="154"/>
      <c r="P108" s="154"/>
      <c r="R108" s="157">
        <v>12101005</v>
      </c>
      <c r="S108" s="158" t="s">
        <v>582</v>
      </c>
      <c r="T108" s="154">
        <v>433000</v>
      </c>
      <c r="U108" s="154"/>
      <c r="V108" s="154"/>
      <c r="W108" s="154"/>
      <c r="X108" s="154">
        <v>433000</v>
      </c>
      <c r="Y108" s="154"/>
    </row>
    <row r="109" spans="1:25" ht="15" customHeight="1" x14ac:dyDescent="0.25">
      <c r="A109" s="140">
        <v>1210100501</v>
      </c>
      <c r="B109" s="142" t="s">
        <v>581</v>
      </c>
      <c r="C109" s="139">
        <v>433000</v>
      </c>
      <c r="D109" s="139"/>
      <c r="E109" s="139"/>
      <c r="F109" s="139"/>
      <c r="G109" s="139">
        <v>433000</v>
      </c>
      <c r="H109" s="139"/>
      <c r="I109" s="142" t="s">
        <v>694</v>
      </c>
      <c r="J109" s="142" t="s">
        <v>5</v>
      </c>
      <c r="K109" s="142" t="s">
        <v>30</v>
      </c>
      <c r="L109" s="142" t="s">
        <v>42</v>
      </c>
      <c r="M109" s="139">
        <f t="shared" si="4"/>
        <v>433000</v>
      </c>
      <c r="N109" s="139">
        <f t="shared" si="5"/>
        <v>433000</v>
      </c>
      <c r="O109" s="139">
        <f t="shared" si="6"/>
        <v>0</v>
      </c>
      <c r="P109" s="139">
        <f t="shared" si="7"/>
        <v>0</v>
      </c>
      <c r="R109" s="140">
        <v>1210100501</v>
      </c>
      <c r="S109" s="142" t="s">
        <v>581</v>
      </c>
      <c r="T109" s="139">
        <v>433000</v>
      </c>
      <c r="U109" s="139"/>
      <c r="V109" s="139"/>
      <c r="W109" s="139"/>
      <c r="X109" s="139">
        <v>433000</v>
      </c>
      <c r="Y109" s="139"/>
    </row>
    <row r="110" spans="1:25" s="156" customFormat="1" ht="15" customHeight="1" x14ac:dyDescent="0.25">
      <c r="A110" s="157">
        <v>12102</v>
      </c>
      <c r="B110" s="158" t="s">
        <v>580</v>
      </c>
      <c r="C110" s="154"/>
      <c r="D110" s="154"/>
      <c r="E110" s="154"/>
      <c r="F110" s="154"/>
      <c r="G110" s="154"/>
      <c r="H110" s="154"/>
      <c r="I110" s="158"/>
      <c r="J110" s="158"/>
      <c r="K110" s="158"/>
      <c r="L110" s="158"/>
      <c r="M110" s="154"/>
      <c r="N110" s="154"/>
      <c r="O110" s="154"/>
      <c r="P110" s="154"/>
      <c r="R110" s="157">
        <v>12102</v>
      </c>
      <c r="S110" s="158" t="s">
        <v>580</v>
      </c>
      <c r="T110" s="154">
        <v>522511</v>
      </c>
      <c r="U110" s="154"/>
      <c r="V110" s="154"/>
      <c r="W110" s="154"/>
      <c r="X110" s="154">
        <v>522511</v>
      </c>
      <c r="Y110" s="154"/>
    </row>
    <row r="111" spans="1:25" s="156" customFormat="1" ht="15" customHeight="1" x14ac:dyDescent="0.25">
      <c r="A111" s="157">
        <v>12102001</v>
      </c>
      <c r="B111" s="158" t="s">
        <v>579</v>
      </c>
      <c r="C111" s="154"/>
      <c r="D111" s="154"/>
      <c r="E111" s="154"/>
      <c r="F111" s="154"/>
      <c r="G111" s="154"/>
      <c r="H111" s="154"/>
      <c r="I111" s="158"/>
      <c r="J111" s="158"/>
      <c r="K111" s="158"/>
      <c r="L111" s="158"/>
      <c r="M111" s="154"/>
      <c r="N111" s="154"/>
      <c r="O111" s="154"/>
      <c r="P111" s="154"/>
      <c r="R111" s="157">
        <v>12102001</v>
      </c>
      <c r="S111" s="158" t="s">
        <v>579</v>
      </c>
      <c r="T111" s="154">
        <v>415061</v>
      </c>
      <c r="U111" s="154"/>
      <c r="V111" s="154"/>
      <c r="W111" s="154"/>
      <c r="X111" s="154">
        <v>415061</v>
      </c>
      <c r="Y111" s="154"/>
    </row>
    <row r="112" spans="1:25" ht="15" customHeight="1" x14ac:dyDescent="0.25">
      <c r="A112" s="140">
        <v>1210200103</v>
      </c>
      <c r="B112" s="142" t="s">
        <v>578</v>
      </c>
      <c r="C112" s="139">
        <v>415061</v>
      </c>
      <c r="D112" s="139"/>
      <c r="E112" s="139"/>
      <c r="F112" s="139"/>
      <c r="G112" s="139">
        <v>415061</v>
      </c>
      <c r="H112" s="139"/>
      <c r="I112" s="142" t="s">
        <v>694</v>
      </c>
      <c r="J112" s="142" t="s">
        <v>5</v>
      </c>
      <c r="K112" s="142" t="s">
        <v>30</v>
      </c>
      <c r="L112" s="142" t="s">
        <v>43</v>
      </c>
      <c r="M112" s="139">
        <f t="shared" si="4"/>
        <v>415061</v>
      </c>
      <c r="N112" s="139">
        <f t="shared" si="5"/>
        <v>415061</v>
      </c>
      <c r="O112" s="139">
        <f t="shared" si="6"/>
        <v>0</v>
      </c>
      <c r="P112" s="139">
        <f t="shared" si="7"/>
        <v>0</v>
      </c>
      <c r="R112" s="140">
        <v>1210200103</v>
      </c>
      <c r="S112" s="142" t="s">
        <v>578</v>
      </c>
      <c r="T112" s="139">
        <v>415061</v>
      </c>
      <c r="U112" s="139"/>
      <c r="V112" s="139"/>
      <c r="W112" s="139"/>
      <c r="X112" s="139">
        <v>415061</v>
      </c>
      <c r="Y112" s="139"/>
    </row>
    <row r="113" spans="1:25" s="156" customFormat="1" ht="15" customHeight="1" x14ac:dyDescent="0.25">
      <c r="A113" s="157">
        <v>12102006</v>
      </c>
      <c r="B113" s="158" t="s">
        <v>577</v>
      </c>
      <c r="C113" s="154"/>
      <c r="D113" s="154"/>
      <c r="E113" s="154"/>
      <c r="F113" s="154"/>
      <c r="G113" s="154"/>
      <c r="H113" s="154"/>
      <c r="I113" s="158"/>
      <c r="J113" s="158"/>
      <c r="K113" s="158"/>
      <c r="L113" s="158"/>
      <c r="M113" s="154"/>
      <c r="N113" s="154"/>
      <c r="O113" s="154"/>
      <c r="P113" s="154"/>
      <c r="R113" s="157">
        <v>12102006</v>
      </c>
      <c r="S113" s="158" t="s">
        <v>577</v>
      </c>
      <c r="T113" s="154">
        <v>107450</v>
      </c>
      <c r="U113" s="154"/>
      <c r="V113" s="154"/>
      <c r="W113" s="154"/>
      <c r="X113" s="154">
        <v>107450</v>
      </c>
      <c r="Y113" s="154"/>
    </row>
    <row r="114" spans="1:25" ht="15" customHeight="1" x14ac:dyDescent="0.25">
      <c r="A114" s="140">
        <v>1210200601</v>
      </c>
      <c r="B114" s="142" t="s">
        <v>576</v>
      </c>
      <c r="C114" s="139">
        <v>107450</v>
      </c>
      <c r="D114" s="139"/>
      <c r="E114" s="139"/>
      <c r="F114" s="139"/>
      <c r="G114" s="139">
        <v>107450</v>
      </c>
      <c r="H114" s="139"/>
      <c r="I114" s="142" t="s">
        <v>694</v>
      </c>
      <c r="J114" s="142" t="s">
        <v>5</v>
      </c>
      <c r="K114" s="142" t="s">
        <v>30</v>
      </c>
      <c r="L114" s="142" t="s">
        <v>78</v>
      </c>
      <c r="M114" s="139">
        <f t="shared" si="4"/>
        <v>107450</v>
      </c>
      <c r="N114" s="139">
        <f t="shared" si="5"/>
        <v>107450</v>
      </c>
      <c r="O114" s="139">
        <f t="shared" si="6"/>
        <v>0</v>
      </c>
      <c r="P114" s="139">
        <f t="shared" si="7"/>
        <v>0</v>
      </c>
      <c r="R114" s="140">
        <v>1210200601</v>
      </c>
      <c r="S114" s="142" t="s">
        <v>576</v>
      </c>
      <c r="T114" s="139">
        <v>107450</v>
      </c>
      <c r="U114" s="139"/>
      <c r="V114" s="139"/>
      <c r="W114" s="139"/>
      <c r="X114" s="139">
        <v>107450</v>
      </c>
      <c r="Y114" s="139"/>
    </row>
    <row r="115" spans="1:25" s="156" customFormat="1" ht="15" customHeight="1" x14ac:dyDescent="0.25">
      <c r="A115" s="157">
        <v>12103</v>
      </c>
      <c r="B115" s="158" t="s">
        <v>575</v>
      </c>
      <c r="C115" s="154"/>
      <c r="D115" s="154"/>
      <c r="E115" s="154"/>
      <c r="F115" s="154"/>
      <c r="G115" s="154"/>
      <c r="H115" s="154"/>
      <c r="I115" s="158"/>
      <c r="J115" s="158"/>
      <c r="K115" s="158"/>
      <c r="L115" s="158"/>
      <c r="M115" s="154"/>
      <c r="N115" s="154"/>
      <c r="O115" s="154"/>
      <c r="P115" s="154"/>
      <c r="R115" s="157">
        <v>12103</v>
      </c>
      <c r="S115" s="158" t="s">
        <v>575</v>
      </c>
      <c r="T115" s="154">
        <v>96765</v>
      </c>
      <c r="U115" s="154"/>
      <c r="V115" s="154"/>
      <c r="W115" s="154"/>
      <c r="X115" s="154">
        <v>96765</v>
      </c>
      <c r="Y115" s="154"/>
    </row>
    <row r="116" spans="1:25" s="156" customFormat="1" ht="15" customHeight="1" x14ac:dyDescent="0.25">
      <c r="A116" s="157">
        <v>12103001</v>
      </c>
      <c r="B116" s="158" t="s">
        <v>574</v>
      </c>
      <c r="C116" s="154"/>
      <c r="D116" s="154"/>
      <c r="E116" s="154"/>
      <c r="F116" s="154"/>
      <c r="G116" s="154"/>
      <c r="H116" s="154"/>
      <c r="I116" s="158"/>
      <c r="J116" s="158"/>
      <c r="K116" s="158"/>
      <c r="L116" s="158"/>
      <c r="M116" s="154"/>
      <c r="N116" s="154"/>
      <c r="O116" s="154"/>
      <c r="P116" s="154"/>
      <c r="R116" s="157">
        <v>12103001</v>
      </c>
      <c r="S116" s="158" t="s">
        <v>574</v>
      </c>
      <c r="T116" s="154">
        <v>96765</v>
      </c>
      <c r="U116" s="154"/>
      <c r="V116" s="154"/>
      <c r="W116" s="154"/>
      <c r="X116" s="154">
        <v>96765</v>
      </c>
      <c r="Y116" s="154"/>
    </row>
    <row r="117" spans="1:25" ht="15" customHeight="1" x14ac:dyDescent="0.25">
      <c r="A117" s="140">
        <v>1210300101</v>
      </c>
      <c r="B117" s="142" t="s">
        <v>573</v>
      </c>
      <c r="C117" s="139">
        <v>96765</v>
      </c>
      <c r="D117" s="139"/>
      <c r="E117" s="139"/>
      <c r="F117" s="139"/>
      <c r="G117" s="139">
        <v>96765</v>
      </c>
      <c r="H117" s="139"/>
      <c r="I117" s="142" t="s">
        <v>694</v>
      </c>
      <c r="J117" s="142" t="s">
        <v>5</v>
      </c>
      <c r="K117" s="142" t="s">
        <v>30</v>
      </c>
      <c r="L117" s="142" t="s">
        <v>80</v>
      </c>
      <c r="M117" s="139">
        <f t="shared" si="4"/>
        <v>96765</v>
      </c>
      <c r="N117" s="139">
        <f t="shared" si="5"/>
        <v>96765</v>
      </c>
      <c r="O117" s="139">
        <f t="shared" si="6"/>
        <v>0</v>
      </c>
      <c r="P117" s="139">
        <f t="shared" si="7"/>
        <v>0</v>
      </c>
      <c r="R117" s="140">
        <v>1210300101</v>
      </c>
      <c r="S117" s="142" t="s">
        <v>573</v>
      </c>
      <c r="T117" s="139">
        <v>96765</v>
      </c>
      <c r="U117" s="139"/>
      <c r="V117" s="139"/>
      <c r="W117" s="139"/>
      <c r="X117" s="139">
        <v>96765</v>
      </c>
      <c r="Y117" s="139"/>
    </row>
    <row r="118" spans="1:25" s="156" customFormat="1" ht="15" customHeight="1" x14ac:dyDescent="0.25">
      <c r="A118" s="157">
        <v>12104</v>
      </c>
      <c r="B118" s="158" t="s">
        <v>572</v>
      </c>
      <c r="C118" s="154"/>
      <c r="D118" s="154"/>
      <c r="E118" s="154"/>
      <c r="F118" s="154"/>
      <c r="G118" s="154"/>
      <c r="H118" s="154"/>
      <c r="I118" s="158"/>
      <c r="J118" s="158"/>
      <c r="K118" s="158"/>
      <c r="L118" s="158"/>
      <c r="M118" s="154"/>
      <c r="N118" s="154"/>
      <c r="O118" s="154"/>
      <c r="P118" s="154"/>
      <c r="R118" s="157">
        <v>12104</v>
      </c>
      <c r="S118" s="158" t="s">
        <v>572</v>
      </c>
      <c r="T118" s="154">
        <v>1624100</v>
      </c>
      <c r="U118" s="154"/>
      <c r="V118" s="154"/>
      <c r="W118" s="154"/>
      <c r="X118" s="154">
        <v>1624100</v>
      </c>
      <c r="Y118" s="154"/>
    </row>
    <row r="119" spans="1:25" s="156" customFormat="1" ht="15" customHeight="1" x14ac:dyDescent="0.25">
      <c r="A119" s="157">
        <v>12104001</v>
      </c>
      <c r="B119" s="158" t="s">
        <v>571</v>
      </c>
      <c r="C119" s="154"/>
      <c r="D119" s="154"/>
      <c r="E119" s="154"/>
      <c r="F119" s="154"/>
      <c r="G119" s="154"/>
      <c r="H119" s="154"/>
      <c r="I119" s="158"/>
      <c r="J119" s="158"/>
      <c r="K119" s="158"/>
      <c r="L119" s="158"/>
      <c r="M119" s="154"/>
      <c r="N119" s="154"/>
      <c r="O119" s="154"/>
      <c r="P119" s="154"/>
      <c r="R119" s="157">
        <v>12104001</v>
      </c>
      <c r="S119" s="158" t="s">
        <v>571</v>
      </c>
      <c r="T119" s="154">
        <v>1624100</v>
      </c>
      <c r="U119" s="154"/>
      <c r="V119" s="154"/>
      <c r="W119" s="154"/>
      <c r="X119" s="154">
        <v>1624100</v>
      </c>
      <c r="Y119" s="154"/>
    </row>
    <row r="120" spans="1:25" ht="15" customHeight="1" x14ac:dyDescent="0.25">
      <c r="A120" s="140">
        <v>1210400101</v>
      </c>
      <c r="B120" s="142" t="s">
        <v>570</v>
      </c>
      <c r="C120" s="139">
        <v>1624100</v>
      </c>
      <c r="D120" s="139"/>
      <c r="E120" s="139"/>
      <c r="F120" s="139"/>
      <c r="G120" s="139">
        <v>1624100</v>
      </c>
      <c r="H120" s="139"/>
      <c r="I120" s="142" t="s">
        <v>694</v>
      </c>
      <c r="J120" s="142" t="s">
        <v>5</v>
      </c>
      <c r="K120" s="142" t="s">
        <v>30</v>
      </c>
      <c r="L120" s="142" t="s">
        <v>79</v>
      </c>
      <c r="M120" s="139">
        <f t="shared" si="4"/>
        <v>1624100</v>
      </c>
      <c r="N120" s="139">
        <f t="shared" si="5"/>
        <v>1624100</v>
      </c>
      <c r="O120" s="139">
        <f t="shared" si="6"/>
        <v>0</v>
      </c>
      <c r="P120" s="139">
        <f t="shared" si="7"/>
        <v>0</v>
      </c>
      <c r="R120" s="140">
        <v>1210400101</v>
      </c>
      <c r="S120" s="142" t="s">
        <v>570</v>
      </c>
      <c r="T120" s="139">
        <v>1624100</v>
      </c>
      <c r="U120" s="139"/>
      <c r="V120" s="139"/>
      <c r="W120" s="139"/>
      <c r="X120" s="139">
        <v>1624100</v>
      </c>
      <c r="Y120" s="139"/>
    </row>
    <row r="121" spans="1:25" s="156" customFormat="1" ht="15" customHeight="1" x14ac:dyDescent="0.25">
      <c r="A121" s="157">
        <v>12105</v>
      </c>
      <c r="B121" s="158" t="s">
        <v>569</v>
      </c>
      <c r="C121" s="154"/>
      <c r="D121" s="154"/>
      <c r="E121" s="154"/>
      <c r="F121" s="154"/>
      <c r="G121" s="154"/>
      <c r="H121" s="154"/>
      <c r="I121" s="158"/>
      <c r="J121" s="158"/>
      <c r="K121" s="158"/>
      <c r="L121" s="158"/>
      <c r="M121" s="154"/>
      <c r="N121" s="154"/>
      <c r="O121" s="154"/>
      <c r="P121" s="154"/>
      <c r="R121" s="157">
        <v>12105</v>
      </c>
      <c r="S121" s="158" t="s">
        <v>569</v>
      </c>
      <c r="T121" s="154">
        <v>426997</v>
      </c>
      <c r="U121" s="154"/>
      <c r="V121" s="154"/>
      <c r="W121" s="154"/>
      <c r="X121" s="154">
        <v>426997</v>
      </c>
      <c r="Y121" s="154"/>
    </row>
    <row r="122" spans="1:25" s="156" customFormat="1" ht="15" customHeight="1" x14ac:dyDescent="0.25">
      <c r="A122" s="157">
        <v>12105001</v>
      </c>
      <c r="B122" s="158" t="s">
        <v>568</v>
      </c>
      <c r="C122" s="154"/>
      <c r="D122" s="154"/>
      <c r="E122" s="154"/>
      <c r="F122" s="154"/>
      <c r="G122" s="154"/>
      <c r="H122" s="154"/>
      <c r="I122" s="158"/>
      <c r="J122" s="158"/>
      <c r="K122" s="158"/>
      <c r="L122" s="158"/>
      <c r="M122" s="154"/>
      <c r="N122" s="154"/>
      <c r="O122" s="154"/>
      <c r="P122" s="154"/>
      <c r="R122" s="157">
        <v>12105001</v>
      </c>
      <c r="S122" s="158" t="s">
        <v>568</v>
      </c>
      <c r="T122" s="154">
        <v>426997</v>
      </c>
      <c r="U122" s="154"/>
      <c r="V122" s="154"/>
      <c r="W122" s="154"/>
      <c r="X122" s="154">
        <v>426997</v>
      </c>
      <c r="Y122" s="154"/>
    </row>
    <row r="123" spans="1:25" ht="15" customHeight="1" x14ac:dyDescent="0.25">
      <c r="A123" s="140">
        <v>1210500101</v>
      </c>
      <c r="B123" s="142" t="s">
        <v>567</v>
      </c>
      <c r="C123" s="139">
        <v>426997</v>
      </c>
      <c r="D123" s="139"/>
      <c r="E123" s="139"/>
      <c r="F123" s="139"/>
      <c r="G123" s="139">
        <v>426997</v>
      </c>
      <c r="H123" s="139"/>
      <c r="I123" s="142" t="s">
        <v>694</v>
      </c>
      <c r="J123" s="142" t="s">
        <v>5</v>
      </c>
      <c r="K123" s="142" t="s">
        <v>30</v>
      </c>
      <c r="L123" s="142" t="s">
        <v>44</v>
      </c>
      <c r="M123" s="139">
        <f t="shared" si="4"/>
        <v>426997</v>
      </c>
      <c r="N123" s="139">
        <f t="shared" si="5"/>
        <v>426997</v>
      </c>
      <c r="O123" s="139">
        <f t="shared" si="6"/>
        <v>0</v>
      </c>
      <c r="P123" s="139">
        <f t="shared" si="7"/>
        <v>0</v>
      </c>
      <c r="R123" s="140">
        <v>1210500101</v>
      </c>
      <c r="S123" s="142" t="s">
        <v>567</v>
      </c>
      <c r="T123" s="139">
        <v>426997</v>
      </c>
      <c r="U123" s="139"/>
      <c r="V123" s="139"/>
      <c r="W123" s="139"/>
      <c r="X123" s="139">
        <v>426997</v>
      </c>
      <c r="Y123" s="139"/>
    </row>
    <row r="124" spans="1:25" s="156" customFormat="1" ht="15" customHeight="1" x14ac:dyDescent="0.25">
      <c r="A124" s="157">
        <v>12107</v>
      </c>
      <c r="B124" s="158" t="s">
        <v>566</v>
      </c>
      <c r="C124" s="154"/>
      <c r="D124" s="154"/>
      <c r="E124" s="154"/>
      <c r="F124" s="154"/>
      <c r="G124" s="154"/>
      <c r="H124" s="154"/>
      <c r="I124" s="158"/>
      <c r="J124" s="158"/>
      <c r="K124" s="158"/>
      <c r="L124" s="158"/>
      <c r="M124" s="154"/>
      <c r="N124" s="154"/>
      <c r="O124" s="154"/>
      <c r="P124" s="154"/>
      <c r="R124" s="157">
        <v>12107</v>
      </c>
      <c r="S124" s="158" t="s">
        <v>566</v>
      </c>
      <c r="T124" s="154">
        <v>122129</v>
      </c>
      <c r="U124" s="154"/>
      <c r="V124" s="154"/>
      <c r="W124" s="154"/>
      <c r="X124" s="154">
        <v>122129</v>
      </c>
      <c r="Y124" s="154"/>
    </row>
    <row r="125" spans="1:25" s="156" customFormat="1" ht="15" customHeight="1" x14ac:dyDescent="0.25">
      <c r="A125" s="157">
        <v>12107001</v>
      </c>
      <c r="B125" s="158" t="s">
        <v>565</v>
      </c>
      <c r="C125" s="154"/>
      <c r="D125" s="154"/>
      <c r="E125" s="154"/>
      <c r="F125" s="154"/>
      <c r="G125" s="154"/>
      <c r="H125" s="154"/>
      <c r="I125" s="158"/>
      <c r="J125" s="158"/>
      <c r="K125" s="158"/>
      <c r="L125" s="158"/>
      <c r="M125" s="154"/>
      <c r="N125" s="154"/>
      <c r="O125" s="154"/>
      <c r="P125" s="154"/>
      <c r="R125" s="157">
        <v>12107001</v>
      </c>
      <c r="S125" s="158" t="s">
        <v>565</v>
      </c>
      <c r="T125" s="154">
        <v>122129</v>
      </c>
      <c r="U125" s="154"/>
      <c r="V125" s="154"/>
      <c r="W125" s="154"/>
      <c r="X125" s="154">
        <v>122129</v>
      </c>
      <c r="Y125" s="154"/>
    </row>
    <row r="126" spans="1:25" ht="15" customHeight="1" x14ac:dyDescent="0.25">
      <c r="A126" s="140">
        <v>1210700101</v>
      </c>
      <c r="B126" s="142" t="s">
        <v>564</v>
      </c>
      <c r="C126" s="139">
        <v>122129</v>
      </c>
      <c r="D126" s="139"/>
      <c r="E126" s="139"/>
      <c r="F126" s="139"/>
      <c r="G126" s="139">
        <v>122129</v>
      </c>
      <c r="H126" s="139"/>
      <c r="I126" s="142" t="s">
        <v>694</v>
      </c>
      <c r="J126" s="142" t="s">
        <v>5</v>
      </c>
      <c r="K126" s="142" t="s">
        <v>30</v>
      </c>
      <c r="L126" s="142" t="s">
        <v>81</v>
      </c>
      <c r="M126" s="139">
        <f t="shared" si="4"/>
        <v>122129</v>
      </c>
      <c r="N126" s="139">
        <f t="shared" si="5"/>
        <v>122129</v>
      </c>
      <c r="O126" s="139">
        <f t="shared" si="6"/>
        <v>0</v>
      </c>
      <c r="P126" s="139">
        <f t="shared" si="7"/>
        <v>0</v>
      </c>
      <c r="R126" s="140">
        <v>1210700101</v>
      </c>
      <c r="S126" s="142" t="s">
        <v>564</v>
      </c>
      <c r="T126" s="139">
        <v>122129</v>
      </c>
      <c r="U126" s="139"/>
      <c r="V126" s="139"/>
      <c r="W126" s="139"/>
      <c r="X126" s="139">
        <v>122129</v>
      </c>
      <c r="Y126" s="139"/>
    </row>
    <row r="127" spans="1:25" s="156" customFormat="1" ht="15" customHeight="1" x14ac:dyDescent="0.25">
      <c r="A127" s="157">
        <v>12110</v>
      </c>
      <c r="B127" s="158" t="s">
        <v>563</v>
      </c>
      <c r="C127" s="154"/>
      <c r="D127" s="154"/>
      <c r="E127" s="154"/>
      <c r="F127" s="154"/>
      <c r="G127" s="154"/>
      <c r="H127" s="154"/>
      <c r="I127" s="158"/>
      <c r="J127" s="158"/>
      <c r="K127" s="158"/>
      <c r="L127" s="158"/>
      <c r="M127" s="154"/>
      <c r="N127" s="154"/>
      <c r="O127" s="154"/>
      <c r="P127" s="154"/>
      <c r="R127" s="157">
        <v>12110</v>
      </c>
      <c r="S127" s="158" t="s">
        <v>563</v>
      </c>
      <c r="T127" s="154">
        <v>2058507</v>
      </c>
      <c r="U127" s="154"/>
      <c r="V127" s="154">
        <v>143987</v>
      </c>
      <c r="W127" s="154"/>
      <c r="X127" s="154">
        <v>2202494</v>
      </c>
      <c r="Y127" s="154"/>
    </row>
    <row r="128" spans="1:25" s="156" customFormat="1" ht="15" customHeight="1" x14ac:dyDescent="0.25">
      <c r="A128" s="157">
        <v>12110001</v>
      </c>
      <c r="B128" s="158" t="s">
        <v>562</v>
      </c>
      <c r="C128" s="154"/>
      <c r="D128" s="154"/>
      <c r="E128" s="154"/>
      <c r="F128" s="154"/>
      <c r="G128" s="154"/>
      <c r="H128" s="154"/>
      <c r="I128" s="158"/>
      <c r="J128" s="158"/>
      <c r="K128" s="158"/>
      <c r="L128" s="158"/>
      <c r="M128" s="154"/>
      <c r="N128" s="154"/>
      <c r="O128" s="154"/>
      <c r="P128" s="154"/>
      <c r="R128" s="157">
        <v>12110001</v>
      </c>
      <c r="S128" s="158" t="s">
        <v>562</v>
      </c>
      <c r="T128" s="154">
        <v>2058507</v>
      </c>
      <c r="U128" s="154"/>
      <c r="V128" s="154">
        <v>143987</v>
      </c>
      <c r="W128" s="154"/>
      <c r="X128" s="154">
        <v>2202494</v>
      </c>
      <c r="Y128" s="154"/>
    </row>
    <row r="129" spans="1:25" ht="15" customHeight="1" x14ac:dyDescent="0.25">
      <c r="A129" s="140">
        <v>1211000101</v>
      </c>
      <c r="B129" s="142" t="s">
        <v>561</v>
      </c>
      <c r="C129" s="139">
        <v>2058507</v>
      </c>
      <c r="D129" s="139"/>
      <c r="E129" s="139">
        <v>143987</v>
      </c>
      <c r="F129" s="139"/>
      <c r="G129" s="139">
        <v>2202494</v>
      </c>
      <c r="H129" s="139"/>
      <c r="I129" s="142" t="s">
        <v>694</v>
      </c>
      <c r="J129" s="142" t="s">
        <v>5</v>
      </c>
      <c r="K129" s="142" t="s">
        <v>30</v>
      </c>
      <c r="L129" s="142" t="s">
        <v>82</v>
      </c>
      <c r="M129" s="139">
        <f t="shared" si="4"/>
        <v>2202494</v>
      </c>
      <c r="N129" s="139">
        <f t="shared" si="5"/>
        <v>2058507</v>
      </c>
      <c r="O129" s="139">
        <f t="shared" si="6"/>
        <v>143987</v>
      </c>
      <c r="P129" s="139">
        <f t="shared" si="7"/>
        <v>0</v>
      </c>
      <c r="R129" s="140">
        <v>1211000101</v>
      </c>
      <c r="S129" s="142" t="s">
        <v>561</v>
      </c>
      <c r="T129" s="139">
        <v>2058507</v>
      </c>
      <c r="U129" s="139"/>
      <c r="V129" s="139">
        <v>143987</v>
      </c>
      <c r="W129" s="139"/>
      <c r="X129" s="139">
        <v>2202494</v>
      </c>
      <c r="Y129" s="139"/>
    </row>
    <row r="130" spans="1:25" s="156" customFormat="1" ht="15" customHeight="1" x14ac:dyDescent="0.25">
      <c r="A130" s="157">
        <v>12111</v>
      </c>
      <c r="B130" s="158" t="s">
        <v>560</v>
      </c>
      <c r="C130" s="154"/>
      <c r="D130" s="154"/>
      <c r="E130" s="154"/>
      <c r="F130" s="154"/>
      <c r="G130" s="154"/>
      <c r="H130" s="154"/>
      <c r="I130" s="158"/>
      <c r="J130" s="158"/>
      <c r="K130" s="158"/>
      <c r="L130" s="158"/>
      <c r="M130" s="154"/>
      <c r="N130" s="154"/>
      <c r="O130" s="154"/>
      <c r="P130" s="154"/>
      <c r="R130" s="157">
        <v>12111</v>
      </c>
      <c r="S130" s="158" t="s">
        <v>560</v>
      </c>
      <c r="T130" s="154">
        <v>303208</v>
      </c>
      <c r="U130" s="154"/>
      <c r="V130" s="154"/>
      <c r="W130" s="154"/>
      <c r="X130" s="154">
        <v>303208</v>
      </c>
      <c r="Y130" s="154"/>
    </row>
    <row r="131" spans="1:25" s="156" customFormat="1" ht="15" customHeight="1" x14ac:dyDescent="0.25">
      <c r="A131" s="157">
        <v>12111001</v>
      </c>
      <c r="B131" s="158" t="s">
        <v>559</v>
      </c>
      <c r="C131" s="154"/>
      <c r="D131" s="154"/>
      <c r="E131" s="154"/>
      <c r="F131" s="154"/>
      <c r="G131" s="154"/>
      <c r="H131" s="154"/>
      <c r="I131" s="158"/>
      <c r="J131" s="158"/>
      <c r="K131" s="158"/>
      <c r="L131" s="158"/>
      <c r="M131" s="154"/>
      <c r="N131" s="154"/>
      <c r="O131" s="154"/>
      <c r="P131" s="154"/>
      <c r="R131" s="157">
        <v>12111001</v>
      </c>
      <c r="S131" s="158" t="s">
        <v>559</v>
      </c>
      <c r="T131" s="154">
        <v>303208</v>
      </c>
      <c r="U131" s="154"/>
      <c r="V131" s="154"/>
      <c r="W131" s="154"/>
      <c r="X131" s="154">
        <v>303208</v>
      </c>
      <c r="Y131" s="154"/>
    </row>
    <row r="132" spans="1:25" ht="15" customHeight="1" x14ac:dyDescent="0.25">
      <c r="A132" s="140">
        <v>1211100101</v>
      </c>
      <c r="B132" s="142" t="s">
        <v>558</v>
      </c>
      <c r="C132" s="139">
        <v>303208</v>
      </c>
      <c r="D132" s="139"/>
      <c r="E132" s="139"/>
      <c r="F132" s="139"/>
      <c r="G132" s="139">
        <v>303208</v>
      </c>
      <c r="H132" s="139"/>
      <c r="I132" s="142" t="s">
        <v>694</v>
      </c>
      <c r="J132" s="142" t="s">
        <v>5</v>
      </c>
      <c r="K132" s="142" t="s">
        <v>30</v>
      </c>
      <c r="L132" s="142" t="s">
        <v>45</v>
      </c>
      <c r="M132" s="139">
        <f t="shared" si="4"/>
        <v>303208</v>
      </c>
      <c r="N132" s="139">
        <f t="shared" si="5"/>
        <v>303208</v>
      </c>
      <c r="O132" s="139">
        <f t="shared" si="6"/>
        <v>0</v>
      </c>
      <c r="P132" s="139">
        <f t="shared" si="7"/>
        <v>0</v>
      </c>
      <c r="R132" s="140">
        <v>1211100101</v>
      </c>
      <c r="S132" s="142" t="s">
        <v>558</v>
      </c>
      <c r="T132" s="139">
        <v>303208</v>
      </c>
      <c r="U132" s="139"/>
      <c r="V132" s="139"/>
      <c r="W132" s="139"/>
      <c r="X132" s="139">
        <v>303208</v>
      </c>
      <c r="Y132" s="139"/>
    </row>
    <row r="133" spans="1:25" s="156" customFormat="1" ht="15" customHeight="1" x14ac:dyDescent="0.25">
      <c r="A133" s="157">
        <v>122</v>
      </c>
      <c r="B133" s="158" t="s">
        <v>557</v>
      </c>
      <c r="C133" s="154"/>
      <c r="D133" s="154"/>
      <c r="E133" s="154"/>
      <c r="F133" s="154"/>
      <c r="G133" s="154"/>
      <c r="H133" s="154"/>
      <c r="I133" s="158"/>
      <c r="J133" s="158"/>
      <c r="K133" s="158"/>
      <c r="L133" s="158"/>
      <c r="M133" s="154"/>
      <c r="N133" s="154"/>
      <c r="O133" s="154"/>
      <c r="P133" s="154"/>
      <c r="R133" s="157">
        <v>122</v>
      </c>
      <c r="S133" s="158" t="s">
        <v>557</v>
      </c>
      <c r="T133" s="154">
        <v>2872968</v>
      </c>
      <c r="U133" s="154"/>
      <c r="V133" s="154"/>
      <c r="W133" s="154"/>
      <c r="X133" s="154">
        <v>2872968</v>
      </c>
      <c r="Y133" s="154"/>
    </row>
    <row r="134" spans="1:25" s="156" customFormat="1" ht="15" customHeight="1" x14ac:dyDescent="0.25">
      <c r="A134" s="157">
        <v>12201</v>
      </c>
      <c r="B134" s="158" t="s">
        <v>556</v>
      </c>
      <c r="C134" s="154"/>
      <c r="D134" s="154"/>
      <c r="E134" s="154"/>
      <c r="F134" s="154"/>
      <c r="G134" s="154"/>
      <c r="H134" s="154"/>
      <c r="I134" s="158"/>
      <c r="J134" s="158"/>
      <c r="K134" s="158"/>
      <c r="L134" s="158"/>
      <c r="M134" s="154"/>
      <c r="N134" s="154"/>
      <c r="O134" s="154"/>
      <c r="P134" s="154"/>
      <c r="R134" s="157">
        <v>12201</v>
      </c>
      <c r="S134" s="158" t="s">
        <v>556</v>
      </c>
      <c r="T134" s="154">
        <v>2872968</v>
      </c>
      <c r="U134" s="154"/>
      <c r="V134" s="154"/>
      <c r="W134" s="154"/>
      <c r="X134" s="154">
        <v>2872968</v>
      </c>
      <c r="Y134" s="154"/>
    </row>
    <row r="135" spans="1:25" s="156" customFormat="1" ht="15" customHeight="1" x14ac:dyDescent="0.25">
      <c r="A135" s="157">
        <v>12201009</v>
      </c>
      <c r="B135" s="158" t="s">
        <v>555</v>
      </c>
      <c r="C135" s="154"/>
      <c r="D135" s="154"/>
      <c r="E135" s="154"/>
      <c r="F135" s="154"/>
      <c r="G135" s="154"/>
      <c r="H135" s="154"/>
      <c r="I135" s="158"/>
      <c r="J135" s="158"/>
      <c r="K135" s="158"/>
      <c r="L135" s="158"/>
      <c r="M135" s="154"/>
      <c r="N135" s="154"/>
      <c r="O135" s="154"/>
      <c r="P135" s="154"/>
      <c r="R135" s="157">
        <v>12201009</v>
      </c>
      <c r="S135" s="158" t="s">
        <v>555</v>
      </c>
      <c r="T135" s="154">
        <v>2872968</v>
      </c>
      <c r="U135" s="154"/>
      <c r="V135" s="154"/>
      <c r="W135" s="154"/>
      <c r="X135" s="154">
        <v>2872968</v>
      </c>
      <c r="Y135" s="154"/>
    </row>
    <row r="136" spans="1:25" ht="15" customHeight="1" x14ac:dyDescent="0.25">
      <c r="A136" s="140">
        <v>1220100901</v>
      </c>
      <c r="B136" s="142" t="s">
        <v>554</v>
      </c>
      <c r="C136" s="139">
        <v>2872968</v>
      </c>
      <c r="D136" s="139"/>
      <c r="E136" s="139"/>
      <c r="F136" s="139"/>
      <c r="G136" s="139">
        <v>2872968</v>
      </c>
      <c r="H136" s="139"/>
      <c r="I136" s="142" t="s">
        <v>694</v>
      </c>
      <c r="J136" s="142" t="s">
        <v>5</v>
      </c>
      <c r="K136" s="142" t="s">
        <v>129</v>
      </c>
      <c r="L136" s="142" t="s">
        <v>83</v>
      </c>
      <c r="M136" s="139">
        <f t="shared" ref="M136:M195" si="8">ROUND((G136-H136),0)</f>
        <v>2872968</v>
      </c>
      <c r="N136" s="139">
        <f t="shared" ref="N136:N195" si="9">ROUND((C136-D136),0)</f>
        <v>2872968</v>
      </c>
      <c r="O136" s="139">
        <f t="shared" ref="O136:O195" si="10">ROUND(E136,0)</f>
        <v>0</v>
      </c>
      <c r="P136" s="139">
        <f t="shared" ref="P136:P195" si="11">ROUND(F136,0)</f>
        <v>0</v>
      </c>
      <c r="R136" s="140">
        <v>1220100901</v>
      </c>
      <c r="S136" s="142" t="s">
        <v>554</v>
      </c>
      <c r="T136" s="139">
        <v>2872968</v>
      </c>
      <c r="U136" s="139"/>
      <c r="V136" s="139"/>
      <c r="W136" s="139"/>
      <c r="X136" s="139">
        <v>2872968</v>
      </c>
      <c r="Y136" s="139"/>
    </row>
    <row r="137" spans="1:25" s="156" customFormat="1" ht="15" customHeight="1" x14ac:dyDescent="0.25">
      <c r="A137" s="157">
        <v>13</v>
      </c>
      <c r="B137" s="158" t="s">
        <v>130</v>
      </c>
      <c r="C137" s="154"/>
      <c r="D137" s="154"/>
      <c r="E137" s="154"/>
      <c r="F137" s="154"/>
      <c r="G137" s="154"/>
      <c r="H137" s="154"/>
      <c r="I137" s="158"/>
      <c r="J137" s="158"/>
      <c r="K137" s="158"/>
      <c r="L137" s="158"/>
      <c r="M137" s="154"/>
      <c r="N137" s="154"/>
      <c r="O137" s="154"/>
      <c r="P137" s="154"/>
      <c r="R137" s="157">
        <v>13</v>
      </c>
      <c r="S137" s="158" t="s">
        <v>130</v>
      </c>
      <c r="T137" s="154">
        <v>161002713.18000001</v>
      </c>
      <c r="U137" s="154"/>
      <c r="V137" s="154">
        <v>32857339.629999999</v>
      </c>
      <c r="W137" s="154">
        <v>7954720.0199999996</v>
      </c>
      <c r="X137" s="154">
        <v>185905332.78999999</v>
      </c>
      <c r="Y137" s="154"/>
    </row>
    <row r="138" spans="1:25" s="156" customFormat="1" ht="15" customHeight="1" x14ac:dyDescent="0.25">
      <c r="A138" s="157">
        <v>131</v>
      </c>
      <c r="B138" s="158" t="s">
        <v>553</v>
      </c>
      <c r="C138" s="154"/>
      <c r="D138" s="154"/>
      <c r="E138" s="154"/>
      <c r="F138" s="154"/>
      <c r="G138" s="154"/>
      <c r="H138" s="154"/>
      <c r="I138" s="158"/>
      <c r="J138" s="158"/>
      <c r="K138" s="158"/>
      <c r="L138" s="158"/>
      <c r="M138" s="154"/>
      <c r="N138" s="154"/>
      <c r="O138" s="154"/>
      <c r="P138" s="154"/>
      <c r="R138" s="157">
        <v>131</v>
      </c>
      <c r="S138" s="158" t="s">
        <v>553</v>
      </c>
      <c r="T138" s="154">
        <v>796035.17</v>
      </c>
      <c r="U138" s="154"/>
      <c r="V138" s="154">
        <v>3033846.27</v>
      </c>
      <c r="W138" s="154">
        <v>2894720.02</v>
      </c>
      <c r="X138" s="154">
        <v>935161.42</v>
      </c>
      <c r="Y138" s="154"/>
    </row>
    <row r="139" spans="1:25" s="156" customFormat="1" ht="15" customHeight="1" x14ac:dyDescent="0.25">
      <c r="A139" s="157">
        <v>13101</v>
      </c>
      <c r="B139" s="158" t="s">
        <v>552</v>
      </c>
      <c r="C139" s="154"/>
      <c r="D139" s="154"/>
      <c r="E139" s="154"/>
      <c r="F139" s="154"/>
      <c r="G139" s="154"/>
      <c r="H139" s="154"/>
      <c r="I139" s="158"/>
      <c r="J139" s="158"/>
      <c r="K139" s="158"/>
      <c r="L139" s="158"/>
      <c r="M139" s="154"/>
      <c r="N139" s="154"/>
      <c r="O139" s="154"/>
      <c r="P139" s="154"/>
      <c r="R139" s="157">
        <v>13101</v>
      </c>
      <c r="S139" s="158" t="s">
        <v>552</v>
      </c>
      <c r="T139" s="154">
        <v>796035.17</v>
      </c>
      <c r="U139" s="154"/>
      <c r="V139" s="154">
        <v>3033846.27</v>
      </c>
      <c r="W139" s="154">
        <v>2894720.02</v>
      </c>
      <c r="X139" s="154">
        <v>935161.42</v>
      </c>
      <c r="Y139" s="154"/>
    </row>
    <row r="140" spans="1:25" s="156" customFormat="1" ht="15" customHeight="1" x14ac:dyDescent="0.25">
      <c r="A140" s="157">
        <v>13101002</v>
      </c>
      <c r="B140" s="158" t="s">
        <v>551</v>
      </c>
      <c r="C140" s="154"/>
      <c r="D140" s="154"/>
      <c r="E140" s="154"/>
      <c r="F140" s="154"/>
      <c r="G140" s="154"/>
      <c r="H140" s="154"/>
      <c r="I140" s="158"/>
      <c r="J140" s="158"/>
      <c r="K140" s="158"/>
      <c r="L140" s="158"/>
      <c r="M140" s="154"/>
      <c r="N140" s="154"/>
      <c r="O140" s="154"/>
      <c r="P140" s="154"/>
      <c r="R140" s="157">
        <v>13101002</v>
      </c>
      <c r="S140" s="158" t="s">
        <v>551</v>
      </c>
      <c r="T140" s="154">
        <v>2536.64</v>
      </c>
      <c r="U140" s="154"/>
      <c r="V140" s="154">
        <v>2883979.32</v>
      </c>
      <c r="W140" s="154">
        <v>2884720.02</v>
      </c>
      <c r="X140" s="154">
        <v>1795.94</v>
      </c>
      <c r="Y140" s="154"/>
    </row>
    <row r="141" spans="1:25" ht="15" customHeight="1" x14ac:dyDescent="0.25">
      <c r="A141" s="140">
        <v>1310100201</v>
      </c>
      <c r="B141" s="142" t="s">
        <v>550</v>
      </c>
      <c r="C141" s="139">
        <v>2536.64</v>
      </c>
      <c r="D141" s="139"/>
      <c r="E141" s="139">
        <v>2883979.32</v>
      </c>
      <c r="F141" s="139">
        <v>2884720.02</v>
      </c>
      <c r="G141" s="139">
        <v>1795.94</v>
      </c>
      <c r="H141" s="139"/>
      <c r="I141" s="142" t="s">
        <v>694</v>
      </c>
      <c r="J141" s="142" t="s">
        <v>0</v>
      </c>
      <c r="K141" s="142" t="s">
        <v>13</v>
      </c>
      <c r="L141" s="142" t="s">
        <v>69</v>
      </c>
      <c r="M141" s="139">
        <f t="shared" si="8"/>
        <v>1796</v>
      </c>
      <c r="N141" s="139">
        <f t="shared" si="9"/>
        <v>2537</v>
      </c>
      <c r="O141" s="139">
        <f t="shared" si="10"/>
        <v>2883979</v>
      </c>
      <c r="P141" s="139">
        <f t="shared" si="11"/>
        <v>2884720</v>
      </c>
      <c r="R141" s="140">
        <v>1310100201</v>
      </c>
      <c r="S141" s="142" t="s">
        <v>550</v>
      </c>
      <c r="T141" s="139">
        <v>2536.64</v>
      </c>
      <c r="U141" s="139"/>
      <c r="V141" s="139">
        <v>2883979.32</v>
      </c>
      <c r="W141" s="139">
        <v>2884720.02</v>
      </c>
      <c r="X141" s="139">
        <v>1795.94</v>
      </c>
      <c r="Y141" s="139"/>
    </row>
    <row r="142" spans="1:25" s="156" customFormat="1" ht="15" customHeight="1" x14ac:dyDescent="0.25">
      <c r="A142" s="157">
        <v>13101004</v>
      </c>
      <c r="B142" s="158" t="s">
        <v>549</v>
      </c>
      <c r="C142" s="154"/>
      <c r="D142" s="154"/>
      <c r="E142" s="154"/>
      <c r="F142" s="154"/>
      <c r="G142" s="154"/>
      <c r="H142" s="154"/>
      <c r="I142" s="158"/>
      <c r="J142" s="158"/>
      <c r="K142" s="158"/>
      <c r="L142" s="158"/>
      <c r="M142" s="154"/>
      <c r="N142" s="154"/>
      <c r="O142" s="154"/>
      <c r="P142" s="154"/>
      <c r="R142" s="157">
        <v>13101004</v>
      </c>
      <c r="S142" s="158" t="s">
        <v>549</v>
      </c>
      <c r="T142" s="154">
        <v>372977.8</v>
      </c>
      <c r="U142" s="154"/>
      <c r="V142" s="154">
        <v>116128</v>
      </c>
      <c r="W142" s="154">
        <v>10000</v>
      </c>
      <c r="X142" s="154">
        <v>479105.8</v>
      </c>
      <c r="Y142" s="154"/>
    </row>
    <row r="143" spans="1:25" ht="15" customHeight="1" x14ac:dyDescent="0.25">
      <c r="A143" s="140">
        <v>1310100401</v>
      </c>
      <c r="B143" s="142" t="s">
        <v>548</v>
      </c>
      <c r="C143" s="139">
        <v>372977.8</v>
      </c>
      <c r="D143" s="139"/>
      <c r="E143" s="139">
        <v>116128</v>
      </c>
      <c r="F143" s="139">
        <v>10000</v>
      </c>
      <c r="G143" s="139">
        <v>479105.8</v>
      </c>
      <c r="H143" s="139"/>
      <c r="I143" s="142" t="s">
        <v>694</v>
      </c>
      <c r="J143" s="142" t="s">
        <v>0</v>
      </c>
      <c r="K143" s="142" t="s">
        <v>13</v>
      </c>
      <c r="L143" s="142" t="s">
        <v>69</v>
      </c>
      <c r="M143" s="139">
        <f t="shared" si="8"/>
        <v>479106</v>
      </c>
      <c r="N143" s="139">
        <f t="shared" si="9"/>
        <v>372978</v>
      </c>
      <c r="O143" s="139">
        <f t="shared" si="10"/>
        <v>116128</v>
      </c>
      <c r="P143" s="139">
        <f t="shared" si="11"/>
        <v>10000</v>
      </c>
      <c r="R143" s="140">
        <v>1310100401</v>
      </c>
      <c r="S143" s="142" t="s">
        <v>548</v>
      </c>
      <c r="T143" s="139">
        <v>372977.8</v>
      </c>
      <c r="U143" s="139"/>
      <c r="V143" s="139">
        <v>116128</v>
      </c>
      <c r="W143" s="139">
        <v>10000</v>
      </c>
      <c r="X143" s="139">
        <v>479105.8</v>
      </c>
      <c r="Y143" s="139"/>
    </row>
    <row r="144" spans="1:25" s="156" customFormat="1" ht="15" customHeight="1" x14ac:dyDescent="0.25">
      <c r="A144" s="157">
        <v>13101005</v>
      </c>
      <c r="B144" s="158" t="s">
        <v>547</v>
      </c>
      <c r="C144" s="154"/>
      <c r="D144" s="154"/>
      <c r="E144" s="154"/>
      <c r="F144" s="154"/>
      <c r="G144" s="154"/>
      <c r="H144" s="154"/>
      <c r="I144" s="158"/>
      <c r="J144" s="158"/>
      <c r="K144" s="158"/>
      <c r="L144" s="158"/>
      <c r="M144" s="154"/>
      <c r="N144" s="154"/>
      <c r="O144" s="154"/>
      <c r="P144" s="154"/>
      <c r="R144" s="157">
        <v>13101005</v>
      </c>
      <c r="S144" s="158" t="s">
        <v>547</v>
      </c>
      <c r="T144" s="154">
        <v>420520.73</v>
      </c>
      <c r="U144" s="154"/>
      <c r="V144" s="154">
        <v>33738.949999999997</v>
      </c>
      <c r="W144" s="154"/>
      <c r="X144" s="154">
        <v>454259.68</v>
      </c>
      <c r="Y144" s="154"/>
    </row>
    <row r="145" spans="1:25" ht="15" customHeight="1" x14ac:dyDescent="0.25">
      <c r="A145" s="140">
        <v>1310100501</v>
      </c>
      <c r="B145" s="142" t="s">
        <v>546</v>
      </c>
      <c r="C145" s="139">
        <v>420520.73</v>
      </c>
      <c r="D145" s="139"/>
      <c r="E145" s="139">
        <v>33738.949999999997</v>
      </c>
      <c r="F145" s="139"/>
      <c r="G145" s="139">
        <v>454259.68</v>
      </c>
      <c r="H145" s="139"/>
      <c r="I145" s="142" t="s">
        <v>694</v>
      </c>
      <c r="J145" s="142" t="s">
        <v>0</v>
      </c>
      <c r="K145" s="142" t="s">
        <v>13</v>
      </c>
      <c r="L145" s="142" t="s">
        <v>69</v>
      </c>
      <c r="M145" s="139">
        <f t="shared" si="8"/>
        <v>454260</v>
      </c>
      <c r="N145" s="139">
        <f t="shared" si="9"/>
        <v>420521</v>
      </c>
      <c r="O145" s="139">
        <f t="shared" si="10"/>
        <v>33739</v>
      </c>
      <c r="P145" s="139">
        <f t="shared" si="11"/>
        <v>0</v>
      </c>
      <c r="R145" s="140">
        <v>1310100501</v>
      </c>
      <c r="S145" s="142" t="s">
        <v>546</v>
      </c>
      <c r="T145" s="139">
        <v>420520.73</v>
      </c>
      <c r="U145" s="139"/>
      <c r="V145" s="139">
        <v>33738.949999999997</v>
      </c>
      <c r="W145" s="139"/>
      <c r="X145" s="139">
        <v>454259.68</v>
      </c>
      <c r="Y145" s="139"/>
    </row>
    <row r="146" spans="1:25" s="156" customFormat="1" ht="15" customHeight="1" x14ac:dyDescent="0.25">
      <c r="A146" s="157">
        <v>133</v>
      </c>
      <c r="B146" s="158" t="s">
        <v>545</v>
      </c>
      <c r="C146" s="154"/>
      <c r="D146" s="154"/>
      <c r="E146" s="154"/>
      <c r="F146" s="154"/>
      <c r="G146" s="154"/>
      <c r="H146" s="154"/>
      <c r="I146" s="158"/>
      <c r="J146" s="158"/>
      <c r="K146" s="158"/>
      <c r="L146" s="158"/>
      <c r="M146" s="154"/>
      <c r="N146" s="154"/>
      <c r="O146" s="154"/>
      <c r="P146" s="154"/>
      <c r="R146" s="157">
        <v>133</v>
      </c>
      <c r="S146" s="158" t="s">
        <v>545</v>
      </c>
      <c r="T146" s="154">
        <v>15421000</v>
      </c>
      <c r="U146" s="154"/>
      <c r="V146" s="154"/>
      <c r="W146" s="154">
        <v>5060000</v>
      </c>
      <c r="X146" s="154">
        <v>10361000</v>
      </c>
      <c r="Y146" s="154"/>
    </row>
    <row r="147" spans="1:25" s="156" customFormat="1" ht="15" customHeight="1" x14ac:dyDescent="0.25">
      <c r="A147" s="157">
        <v>13301</v>
      </c>
      <c r="B147" s="158" t="s">
        <v>544</v>
      </c>
      <c r="C147" s="154"/>
      <c r="D147" s="154"/>
      <c r="E147" s="154"/>
      <c r="F147" s="154"/>
      <c r="G147" s="154"/>
      <c r="H147" s="154"/>
      <c r="I147" s="158"/>
      <c r="J147" s="158"/>
      <c r="K147" s="158"/>
      <c r="L147" s="158"/>
      <c r="M147" s="154"/>
      <c r="N147" s="154"/>
      <c r="O147" s="154"/>
      <c r="P147" s="154"/>
      <c r="R147" s="157">
        <v>13301</v>
      </c>
      <c r="S147" s="158" t="s">
        <v>544</v>
      </c>
      <c r="T147" s="154">
        <v>15421000</v>
      </c>
      <c r="U147" s="154"/>
      <c r="V147" s="154"/>
      <c r="W147" s="154">
        <v>5060000</v>
      </c>
      <c r="X147" s="154">
        <v>10361000</v>
      </c>
      <c r="Y147" s="154"/>
    </row>
    <row r="148" spans="1:25" s="156" customFormat="1" ht="15" customHeight="1" x14ac:dyDescent="0.25">
      <c r="A148" s="157">
        <v>13301002</v>
      </c>
      <c r="B148" s="158" t="s">
        <v>543</v>
      </c>
      <c r="C148" s="154"/>
      <c r="D148" s="154"/>
      <c r="E148" s="154"/>
      <c r="F148" s="154"/>
      <c r="G148" s="154"/>
      <c r="H148" s="154"/>
      <c r="I148" s="158"/>
      <c r="J148" s="158"/>
      <c r="K148" s="158"/>
      <c r="L148" s="158"/>
      <c r="M148" s="154"/>
      <c r="N148" s="154"/>
      <c r="O148" s="154"/>
      <c r="P148" s="154"/>
      <c r="R148" s="157">
        <v>13301002</v>
      </c>
      <c r="S148" s="158" t="s">
        <v>543</v>
      </c>
      <c r="T148" s="154">
        <v>15421000</v>
      </c>
      <c r="U148" s="154"/>
      <c r="V148" s="154"/>
      <c r="W148" s="154">
        <v>5060000</v>
      </c>
      <c r="X148" s="154">
        <v>10361000</v>
      </c>
      <c r="Y148" s="154"/>
    </row>
    <row r="149" spans="1:25" ht="15" customHeight="1" x14ac:dyDescent="0.25">
      <c r="A149" s="140">
        <v>1330100201</v>
      </c>
      <c r="B149" s="142" t="s">
        <v>542</v>
      </c>
      <c r="C149" s="175">
        <v>10361000</v>
      </c>
      <c r="D149" s="139"/>
      <c r="E149" s="139"/>
      <c r="F149" s="139"/>
      <c r="G149" s="139">
        <v>10361000</v>
      </c>
      <c r="H149" s="139"/>
      <c r="I149" s="142" t="s">
        <v>694</v>
      </c>
      <c r="J149" s="142" t="s">
        <v>126</v>
      </c>
      <c r="K149" s="142" t="s">
        <v>127</v>
      </c>
      <c r="L149" s="170" t="s">
        <v>542</v>
      </c>
      <c r="M149" s="139">
        <f t="shared" si="8"/>
        <v>10361000</v>
      </c>
      <c r="N149" s="139">
        <f t="shared" si="9"/>
        <v>10361000</v>
      </c>
      <c r="O149" s="139">
        <f t="shared" si="10"/>
        <v>0</v>
      </c>
      <c r="P149" s="139">
        <f t="shared" si="11"/>
        <v>0</v>
      </c>
      <c r="R149" s="140">
        <v>1330100201</v>
      </c>
      <c r="S149" s="142" t="s">
        <v>542</v>
      </c>
      <c r="T149" s="139">
        <v>10361000</v>
      </c>
      <c r="U149" s="139"/>
      <c r="V149" s="139"/>
      <c r="W149" s="139"/>
      <c r="X149" s="139">
        <v>10361000</v>
      </c>
      <c r="Y149" s="139"/>
    </row>
    <row r="150" spans="1:25" ht="15" customHeight="1" x14ac:dyDescent="0.25">
      <c r="A150" s="140">
        <v>1330100202</v>
      </c>
      <c r="B150" s="142" t="s">
        <v>541</v>
      </c>
      <c r="C150" s="175">
        <v>5060000</v>
      </c>
      <c r="D150" s="139"/>
      <c r="E150" s="139"/>
      <c r="F150" s="139">
        <v>5060000</v>
      </c>
      <c r="G150" s="139">
        <v>0</v>
      </c>
      <c r="H150" s="139"/>
      <c r="I150" s="142" t="s">
        <v>694</v>
      </c>
      <c r="J150" s="142" t="s">
        <v>126</v>
      </c>
      <c r="K150" s="142" t="s">
        <v>127</v>
      </c>
      <c r="L150" s="170" t="s">
        <v>140</v>
      </c>
      <c r="M150" s="139">
        <f t="shared" si="8"/>
        <v>0</v>
      </c>
      <c r="N150" s="139">
        <f t="shared" si="9"/>
        <v>5060000</v>
      </c>
      <c r="O150" s="139">
        <f t="shared" si="10"/>
        <v>0</v>
      </c>
      <c r="P150" s="139">
        <f t="shared" si="11"/>
        <v>5060000</v>
      </c>
      <c r="R150" s="140">
        <v>1330100202</v>
      </c>
      <c r="S150" s="142" t="s">
        <v>541</v>
      </c>
      <c r="T150" s="139">
        <v>5060000</v>
      </c>
      <c r="U150" s="139"/>
      <c r="V150" s="139"/>
      <c r="W150" s="139">
        <v>5060000</v>
      </c>
      <c r="X150" s="139">
        <v>0</v>
      </c>
      <c r="Y150" s="139"/>
    </row>
    <row r="151" spans="1:25" s="156" customFormat="1" ht="15" customHeight="1" x14ac:dyDescent="0.25">
      <c r="A151" s="157">
        <v>134</v>
      </c>
      <c r="B151" s="158" t="s">
        <v>540</v>
      </c>
      <c r="C151" s="154"/>
      <c r="D151" s="154"/>
      <c r="E151" s="154"/>
      <c r="F151" s="154"/>
      <c r="G151" s="154"/>
      <c r="H151" s="154"/>
      <c r="I151" s="158"/>
      <c r="J151" s="158"/>
      <c r="K151" s="158"/>
      <c r="L151" s="158"/>
      <c r="M151" s="154"/>
      <c r="N151" s="154"/>
      <c r="O151" s="154"/>
      <c r="P151" s="154"/>
      <c r="R151" s="157">
        <v>134</v>
      </c>
      <c r="S151" s="158" t="s">
        <v>540</v>
      </c>
      <c r="T151" s="154">
        <v>132109446.5</v>
      </c>
      <c r="U151" s="154"/>
      <c r="V151" s="154">
        <v>26769675.699999999</v>
      </c>
      <c r="W151" s="154"/>
      <c r="X151" s="154">
        <v>158879122.19999999</v>
      </c>
      <c r="Y151" s="154"/>
    </row>
    <row r="152" spans="1:25" s="156" customFormat="1" ht="15" customHeight="1" x14ac:dyDescent="0.25">
      <c r="A152" s="157">
        <v>13401</v>
      </c>
      <c r="B152" s="158" t="s">
        <v>539</v>
      </c>
      <c r="C152" s="154"/>
      <c r="D152" s="154"/>
      <c r="E152" s="154"/>
      <c r="F152" s="154"/>
      <c r="G152" s="154"/>
      <c r="H152" s="154"/>
      <c r="I152" s="158"/>
      <c r="J152" s="158"/>
      <c r="K152" s="158"/>
      <c r="L152" s="158"/>
      <c r="M152" s="154"/>
      <c r="N152" s="154"/>
      <c r="O152" s="154"/>
      <c r="P152" s="154"/>
      <c r="R152" s="157">
        <v>13401</v>
      </c>
      <c r="S152" s="158" t="s">
        <v>539</v>
      </c>
      <c r="T152" s="154">
        <v>96960469.5</v>
      </c>
      <c r="U152" s="154"/>
      <c r="V152" s="154">
        <v>18145944.449999999</v>
      </c>
      <c r="W152" s="154"/>
      <c r="X152" s="154">
        <v>115106413.95</v>
      </c>
      <c r="Y152" s="154"/>
    </row>
    <row r="153" spans="1:25" s="156" customFormat="1" ht="15" customHeight="1" x14ac:dyDescent="0.25">
      <c r="A153" s="157">
        <v>13401001</v>
      </c>
      <c r="B153" s="158" t="s">
        <v>538</v>
      </c>
      <c r="C153" s="154"/>
      <c r="D153" s="154"/>
      <c r="E153" s="154"/>
      <c r="F153" s="154"/>
      <c r="G153" s="154"/>
      <c r="H153" s="154"/>
      <c r="I153" s="158"/>
      <c r="J153" s="158"/>
      <c r="K153" s="158"/>
      <c r="L153" s="158"/>
      <c r="M153" s="154"/>
      <c r="N153" s="154"/>
      <c r="O153" s="154"/>
      <c r="P153" s="154"/>
      <c r="R153" s="157">
        <v>13401001</v>
      </c>
      <c r="S153" s="158" t="s">
        <v>538</v>
      </c>
      <c r="T153" s="154">
        <v>96180469.5</v>
      </c>
      <c r="U153" s="154"/>
      <c r="V153" s="154">
        <v>16912649.449999999</v>
      </c>
      <c r="W153" s="154"/>
      <c r="X153" s="154">
        <v>113093118.95</v>
      </c>
      <c r="Y153" s="154"/>
    </row>
    <row r="154" spans="1:25" ht="15" customHeight="1" x14ac:dyDescent="0.25">
      <c r="A154" s="140">
        <v>1340100101</v>
      </c>
      <c r="B154" s="142" t="s">
        <v>537</v>
      </c>
      <c r="C154" s="139">
        <v>20675345</v>
      </c>
      <c r="D154" s="139"/>
      <c r="E154" s="139"/>
      <c r="F154" s="139"/>
      <c r="G154" s="139">
        <v>20675345</v>
      </c>
      <c r="H154" s="139"/>
      <c r="I154" s="142" t="s">
        <v>694</v>
      </c>
      <c r="J154" s="142" t="s">
        <v>130</v>
      </c>
      <c r="K154" s="142" t="s">
        <v>152</v>
      </c>
      <c r="L154" s="142" t="s">
        <v>899</v>
      </c>
      <c r="M154" s="139">
        <f t="shared" si="8"/>
        <v>20675345</v>
      </c>
      <c r="N154" s="139">
        <f t="shared" si="9"/>
        <v>20675345</v>
      </c>
      <c r="O154" s="139">
        <f t="shared" si="10"/>
        <v>0</v>
      </c>
      <c r="P154" s="139">
        <f t="shared" si="11"/>
        <v>0</v>
      </c>
      <c r="R154" s="140">
        <v>1340100101</v>
      </c>
      <c r="S154" s="142" t="s">
        <v>537</v>
      </c>
      <c r="T154" s="139">
        <v>20675345</v>
      </c>
      <c r="U154" s="139"/>
      <c r="V154" s="139"/>
      <c r="W154" s="139"/>
      <c r="X154" s="139">
        <v>20675345</v>
      </c>
      <c r="Y154" s="139"/>
    </row>
    <row r="155" spans="1:25" ht="15" customHeight="1" x14ac:dyDescent="0.25">
      <c r="A155" s="140">
        <v>1340100102</v>
      </c>
      <c r="B155" s="142" t="s">
        <v>536</v>
      </c>
      <c r="C155" s="139">
        <v>15662696</v>
      </c>
      <c r="D155" s="139"/>
      <c r="E155" s="139"/>
      <c r="F155" s="139"/>
      <c r="G155" s="139">
        <v>15662696</v>
      </c>
      <c r="H155" s="139"/>
      <c r="I155" s="142" t="s">
        <v>694</v>
      </c>
      <c r="J155" s="142" t="s">
        <v>130</v>
      </c>
      <c r="K155" s="142" t="s">
        <v>152</v>
      </c>
      <c r="L155" s="142" t="s">
        <v>899</v>
      </c>
      <c r="M155" s="139">
        <f t="shared" si="8"/>
        <v>15662696</v>
      </c>
      <c r="N155" s="139">
        <f t="shared" si="9"/>
        <v>15662696</v>
      </c>
      <c r="O155" s="139">
        <f t="shared" si="10"/>
        <v>0</v>
      </c>
      <c r="P155" s="139">
        <f t="shared" si="11"/>
        <v>0</v>
      </c>
      <c r="R155" s="140">
        <v>1340100102</v>
      </c>
      <c r="S155" s="142" t="s">
        <v>536</v>
      </c>
      <c r="T155" s="139">
        <v>15662696</v>
      </c>
      <c r="U155" s="139"/>
      <c r="V155" s="139"/>
      <c r="W155" s="139"/>
      <c r="X155" s="139">
        <v>15662696</v>
      </c>
      <c r="Y155" s="139"/>
    </row>
    <row r="156" spans="1:25" ht="15" customHeight="1" x14ac:dyDescent="0.25">
      <c r="A156" s="140">
        <v>1340100103</v>
      </c>
      <c r="B156" s="142" t="s">
        <v>535</v>
      </c>
      <c r="C156" s="139">
        <v>10000000</v>
      </c>
      <c r="D156" s="139"/>
      <c r="E156" s="139"/>
      <c r="F156" s="139"/>
      <c r="G156" s="139">
        <v>10000000</v>
      </c>
      <c r="H156" s="139"/>
      <c r="I156" s="142" t="s">
        <v>694</v>
      </c>
      <c r="J156" s="142" t="s">
        <v>130</v>
      </c>
      <c r="K156" s="142" t="s">
        <v>152</v>
      </c>
      <c r="L156" s="142" t="s">
        <v>899</v>
      </c>
      <c r="M156" s="139">
        <f t="shared" si="8"/>
        <v>10000000</v>
      </c>
      <c r="N156" s="139">
        <f t="shared" si="9"/>
        <v>10000000</v>
      </c>
      <c r="O156" s="139">
        <f t="shared" si="10"/>
        <v>0</v>
      </c>
      <c r="P156" s="139">
        <f t="shared" si="11"/>
        <v>0</v>
      </c>
      <c r="R156" s="140">
        <v>1340100103</v>
      </c>
      <c r="S156" s="142" t="s">
        <v>535</v>
      </c>
      <c r="T156" s="139">
        <v>10000000</v>
      </c>
      <c r="U156" s="139"/>
      <c r="V156" s="139"/>
      <c r="W156" s="139"/>
      <c r="X156" s="139">
        <v>10000000</v>
      </c>
      <c r="Y156" s="139"/>
    </row>
    <row r="157" spans="1:25" ht="15" customHeight="1" x14ac:dyDescent="0.25">
      <c r="A157" s="140">
        <v>1340100104</v>
      </c>
      <c r="B157" s="142" t="s">
        <v>534</v>
      </c>
      <c r="C157" s="139">
        <v>15121012.5</v>
      </c>
      <c r="D157" s="139"/>
      <c r="E157" s="139"/>
      <c r="F157" s="139"/>
      <c r="G157" s="139">
        <v>15121012.5</v>
      </c>
      <c r="H157" s="139"/>
      <c r="I157" s="142" t="s">
        <v>694</v>
      </c>
      <c r="J157" s="142" t="s">
        <v>130</v>
      </c>
      <c r="K157" s="142" t="s">
        <v>152</v>
      </c>
      <c r="L157" s="142" t="s">
        <v>899</v>
      </c>
      <c r="M157" s="139">
        <f t="shared" si="8"/>
        <v>15121013</v>
      </c>
      <c r="N157" s="139">
        <f t="shared" si="9"/>
        <v>15121013</v>
      </c>
      <c r="O157" s="139">
        <f t="shared" si="10"/>
        <v>0</v>
      </c>
      <c r="P157" s="139">
        <f t="shared" si="11"/>
        <v>0</v>
      </c>
      <c r="R157" s="140">
        <v>1340100104</v>
      </c>
      <c r="S157" s="142" t="s">
        <v>534</v>
      </c>
      <c r="T157" s="139">
        <v>15121012.5</v>
      </c>
      <c r="U157" s="139"/>
      <c r="V157" s="139"/>
      <c r="W157" s="139"/>
      <c r="X157" s="139">
        <v>15121012.5</v>
      </c>
      <c r="Y157" s="139"/>
    </row>
    <row r="158" spans="1:25" ht="15" customHeight="1" x14ac:dyDescent="0.25">
      <c r="A158" s="140">
        <v>1340100105</v>
      </c>
      <c r="B158" s="142" t="s">
        <v>533</v>
      </c>
      <c r="C158" s="139">
        <v>651517</v>
      </c>
      <c r="D158" s="139"/>
      <c r="E158" s="139"/>
      <c r="F158" s="139"/>
      <c r="G158" s="139">
        <v>651517</v>
      </c>
      <c r="H158" s="139"/>
      <c r="I158" s="142" t="s">
        <v>694</v>
      </c>
      <c r="J158" s="142" t="s">
        <v>130</v>
      </c>
      <c r="K158" s="142" t="s">
        <v>152</v>
      </c>
      <c r="L158" s="142" t="s">
        <v>899</v>
      </c>
      <c r="M158" s="139">
        <f t="shared" si="8"/>
        <v>651517</v>
      </c>
      <c r="N158" s="139">
        <f t="shared" si="9"/>
        <v>651517</v>
      </c>
      <c r="O158" s="139">
        <f t="shared" si="10"/>
        <v>0</v>
      </c>
      <c r="P158" s="139">
        <f t="shared" si="11"/>
        <v>0</v>
      </c>
      <c r="R158" s="140">
        <v>1340100105</v>
      </c>
      <c r="S158" s="142" t="s">
        <v>533</v>
      </c>
      <c r="T158" s="139">
        <v>651517</v>
      </c>
      <c r="U158" s="139"/>
      <c r="V158" s="139"/>
      <c r="W158" s="139"/>
      <c r="X158" s="139">
        <v>651517</v>
      </c>
      <c r="Y158" s="139"/>
    </row>
    <row r="159" spans="1:25" ht="15" customHeight="1" x14ac:dyDescent="0.25">
      <c r="A159" s="140">
        <v>1340100106</v>
      </c>
      <c r="B159" s="142" t="s">
        <v>722</v>
      </c>
      <c r="C159" s="139">
        <v>5489900</v>
      </c>
      <c r="D159" s="139"/>
      <c r="E159" s="139"/>
      <c r="F159" s="139"/>
      <c r="G159" s="139">
        <v>5489900</v>
      </c>
      <c r="H159" s="139"/>
      <c r="I159" s="142" t="s">
        <v>694</v>
      </c>
      <c r="J159" s="142" t="s">
        <v>130</v>
      </c>
      <c r="K159" s="142" t="s">
        <v>152</v>
      </c>
      <c r="L159" s="142" t="s">
        <v>899</v>
      </c>
      <c r="M159" s="139">
        <f t="shared" si="8"/>
        <v>5489900</v>
      </c>
      <c r="N159" s="139">
        <f t="shared" si="9"/>
        <v>5489900</v>
      </c>
      <c r="O159" s="139">
        <f t="shared" si="10"/>
        <v>0</v>
      </c>
      <c r="P159" s="139">
        <f t="shared" si="11"/>
        <v>0</v>
      </c>
      <c r="R159" s="140">
        <v>1340100106</v>
      </c>
      <c r="S159" s="142" t="s">
        <v>722</v>
      </c>
      <c r="T159" s="139">
        <v>5489900</v>
      </c>
      <c r="U159" s="139"/>
      <c r="V159" s="139"/>
      <c r="W159" s="139"/>
      <c r="X159" s="139">
        <v>5489900</v>
      </c>
      <c r="Y159" s="139"/>
    </row>
    <row r="160" spans="1:25" ht="15" customHeight="1" x14ac:dyDescent="0.25">
      <c r="A160" s="140">
        <v>1340100107</v>
      </c>
      <c r="B160" s="142" t="s">
        <v>723</v>
      </c>
      <c r="C160" s="139">
        <v>1024999</v>
      </c>
      <c r="D160" s="139"/>
      <c r="E160" s="139"/>
      <c r="F160" s="139"/>
      <c r="G160" s="139">
        <v>1024999</v>
      </c>
      <c r="H160" s="139"/>
      <c r="I160" s="142" t="s">
        <v>694</v>
      </c>
      <c r="J160" s="142" t="s">
        <v>130</v>
      </c>
      <c r="K160" s="142" t="s">
        <v>152</v>
      </c>
      <c r="L160" s="142" t="s">
        <v>899</v>
      </c>
      <c r="M160" s="139">
        <f t="shared" si="8"/>
        <v>1024999</v>
      </c>
      <c r="N160" s="139">
        <f t="shared" si="9"/>
        <v>1024999</v>
      </c>
      <c r="O160" s="139">
        <f t="shared" si="10"/>
        <v>0</v>
      </c>
      <c r="P160" s="139">
        <f t="shared" si="11"/>
        <v>0</v>
      </c>
      <c r="R160" s="140">
        <v>1340100107</v>
      </c>
      <c r="S160" s="142" t="s">
        <v>723</v>
      </c>
      <c r="T160" s="139">
        <v>1024999</v>
      </c>
      <c r="U160" s="139"/>
      <c r="V160" s="139"/>
      <c r="W160" s="139"/>
      <c r="X160" s="139">
        <v>1024999</v>
      </c>
      <c r="Y160" s="139"/>
    </row>
    <row r="161" spans="1:25" ht="15" customHeight="1" x14ac:dyDescent="0.25">
      <c r="A161" s="140">
        <v>1340100108</v>
      </c>
      <c r="B161" s="142" t="s">
        <v>724</v>
      </c>
      <c r="C161" s="139">
        <v>2220000</v>
      </c>
      <c r="D161" s="139"/>
      <c r="E161" s="139"/>
      <c r="F161" s="139"/>
      <c r="G161" s="139">
        <v>2220000</v>
      </c>
      <c r="H161" s="139"/>
      <c r="I161" s="142" t="s">
        <v>694</v>
      </c>
      <c r="J161" s="142" t="s">
        <v>130</v>
      </c>
      <c r="K161" s="142" t="s">
        <v>152</v>
      </c>
      <c r="L161" s="142" t="s">
        <v>899</v>
      </c>
      <c r="M161" s="139">
        <f t="shared" si="8"/>
        <v>2220000</v>
      </c>
      <c r="N161" s="139">
        <f t="shared" si="9"/>
        <v>2220000</v>
      </c>
      <c r="O161" s="139">
        <f t="shared" si="10"/>
        <v>0</v>
      </c>
      <c r="P161" s="139">
        <f t="shared" si="11"/>
        <v>0</v>
      </c>
      <c r="R161" s="140">
        <v>1340100108</v>
      </c>
      <c r="S161" s="142" t="s">
        <v>724</v>
      </c>
      <c r="T161" s="139">
        <v>2220000</v>
      </c>
      <c r="U161" s="139"/>
      <c r="V161" s="139"/>
      <c r="W161" s="139"/>
      <c r="X161" s="139">
        <v>2220000</v>
      </c>
      <c r="Y161" s="139"/>
    </row>
    <row r="162" spans="1:25" ht="15" customHeight="1" x14ac:dyDescent="0.25">
      <c r="A162" s="140">
        <v>1340100109</v>
      </c>
      <c r="B162" s="142" t="s">
        <v>725</v>
      </c>
      <c r="C162" s="139">
        <v>4836000</v>
      </c>
      <c r="D162" s="139"/>
      <c r="E162" s="139"/>
      <c r="F162" s="139"/>
      <c r="G162" s="139">
        <v>4836000</v>
      </c>
      <c r="H162" s="139"/>
      <c r="I162" s="142" t="s">
        <v>694</v>
      </c>
      <c r="J162" s="142" t="s">
        <v>130</v>
      </c>
      <c r="K162" s="142" t="s">
        <v>152</v>
      </c>
      <c r="L162" s="142" t="s">
        <v>899</v>
      </c>
      <c r="M162" s="139">
        <f t="shared" si="8"/>
        <v>4836000</v>
      </c>
      <c r="N162" s="139">
        <f t="shared" si="9"/>
        <v>4836000</v>
      </c>
      <c r="O162" s="139">
        <f t="shared" si="10"/>
        <v>0</v>
      </c>
      <c r="P162" s="139">
        <f t="shared" si="11"/>
        <v>0</v>
      </c>
      <c r="R162" s="140">
        <v>1340100109</v>
      </c>
      <c r="S162" s="142" t="s">
        <v>725</v>
      </c>
      <c r="T162" s="139">
        <v>4836000</v>
      </c>
      <c r="U162" s="139"/>
      <c r="V162" s="139"/>
      <c r="W162" s="139"/>
      <c r="X162" s="139">
        <v>4836000</v>
      </c>
      <c r="Y162" s="139"/>
    </row>
    <row r="163" spans="1:25" ht="15" customHeight="1" x14ac:dyDescent="0.25">
      <c r="A163" s="140">
        <v>1340100110</v>
      </c>
      <c r="B163" s="142" t="s">
        <v>726</v>
      </c>
      <c r="C163" s="139">
        <v>4560000</v>
      </c>
      <c r="D163" s="139"/>
      <c r="E163" s="139"/>
      <c r="F163" s="139"/>
      <c r="G163" s="139">
        <v>4560000</v>
      </c>
      <c r="H163" s="139"/>
      <c r="I163" s="142" t="s">
        <v>694</v>
      </c>
      <c r="J163" s="142" t="s">
        <v>130</v>
      </c>
      <c r="K163" s="142" t="s">
        <v>152</v>
      </c>
      <c r="L163" s="142" t="s">
        <v>899</v>
      </c>
      <c r="M163" s="139">
        <f t="shared" si="8"/>
        <v>4560000</v>
      </c>
      <c r="N163" s="139">
        <f t="shared" si="9"/>
        <v>4560000</v>
      </c>
      <c r="O163" s="139">
        <f t="shared" si="10"/>
        <v>0</v>
      </c>
      <c r="P163" s="139">
        <f t="shared" si="11"/>
        <v>0</v>
      </c>
      <c r="R163" s="140">
        <v>1340100110</v>
      </c>
      <c r="S163" s="142" t="s">
        <v>726</v>
      </c>
      <c r="T163" s="139">
        <v>4560000</v>
      </c>
      <c r="U163" s="139"/>
      <c r="V163" s="139"/>
      <c r="W163" s="139"/>
      <c r="X163" s="139">
        <v>4560000</v>
      </c>
      <c r="Y163" s="139"/>
    </row>
    <row r="164" spans="1:25" ht="15" customHeight="1" x14ac:dyDescent="0.25">
      <c r="A164" s="140">
        <v>1340100111</v>
      </c>
      <c r="B164" s="142" t="s">
        <v>727</v>
      </c>
      <c r="C164" s="139">
        <v>15939000</v>
      </c>
      <c r="D164" s="139"/>
      <c r="E164" s="139"/>
      <c r="F164" s="139"/>
      <c r="G164" s="139">
        <v>15939000</v>
      </c>
      <c r="H164" s="139"/>
      <c r="I164" s="142" t="s">
        <v>694</v>
      </c>
      <c r="J164" s="142" t="s">
        <v>130</v>
      </c>
      <c r="K164" s="142" t="s">
        <v>152</v>
      </c>
      <c r="L164" s="142" t="s">
        <v>899</v>
      </c>
      <c r="M164" s="139">
        <f t="shared" si="8"/>
        <v>15939000</v>
      </c>
      <c r="N164" s="139">
        <f t="shared" si="9"/>
        <v>15939000</v>
      </c>
      <c r="O164" s="139">
        <f t="shared" si="10"/>
        <v>0</v>
      </c>
      <c r="P164" s="139">
        <f t="shared" si="11"/>
        <v>0</v>
      </c>
      <c r="R164" s="140">
        <v>1340100111</v>
      </c>
      <c r="S164" s="142" t="s">
        <v>727</v>
      </c>
      <c r="T164" s="139">
        <v>15939000</v>
      </c>
      <c r="U164" s="139"/>
      <c r="V164" s="139"/>
      <c r="W164" s="139"/>
      <c r="X164" s="139">
        <v>15939000</v>
      </c>
      <c r="Y164" s="139"/>
    </row>
    <row r="165" spans="1:25" ht="15" customHeight="1" x14ac:dyDescent="0.25">
      <c r="A165" s="140">
        <v>1340100112</v>
      </c>
      <c r="B165" s="142" t="s">
        <v>818</v>
      </c>
      <c r="C165" s="139">
        <v>0</v>
      </c>
      <c r="D165" s="139"/>
      <c r="E165" s="139">
        <v>16912649.449999999</v>
      </c>
      <c r="F165" s="139"/>
      <c r="G165" s="139">
        <v>16912649.449999999</v>
      </c>
      <c r="H165" s="139"/>
      <c r="I165" s="142" t="s">
        <v>694</v>
      </c>
      <c r="J165" s="142" t="s">
        <v>130</v>
      </c>
      <c r="K165" s="142" t="s">
        <v>152</v>
      </c>
      <c r="L165" s="142" t="s">
        <v>899</v>
      </c>
      <c r="M165" s="139">
        <f t="shared" si="8"/>
        <v>16912649</v>
      </c>
      <c r="N165" s="139">
        <f t="shared" si="9"/>
        <v>0</v>
      </c>
      <c r="O165" s="139">
        <f t="shared" si="10"/>
        <v>16912649</v>
      </c>
      <c r="P165" s="139">
        <f t="shared" si="11"/>
        <v>0</v>
      </c>
      <c r="R165" s="140">
        <v>1340100112</v>
      </c>
      <c r="S165" s="142" t="s">
        <v>818</v>
      </c>
      <c r="T165" s="139">
        <v>0</v>
      </c>
      <c r="U165" s="139"/>
      <c r="V165" s="139">
        <v>16912649.449999999</v>
      </c>
      <c r="W165" s="139"/>
      <c r="X165" s="139">
        <v>16912649.449999999</v>
      </c>
      <c r="Y165" s="139"/>
    </row>
    <row r="166" spans="1:25" s="156" customFormat="1" ht="15" customHeight="1" x14ac:dyDescent="0.25">
      <c r="A166" s="157">
        <v>13401004</v>
      </c>
      <c r="B166" s="158" t="s">
        <v>532</v>
      </c>
      <c r="C166" s="154"/>
      <c r="D166" s="154"/>
      <c r="E166" s="154"/>
      <c r="F166" s="154"/>
      <c r="G166" s="154"/>
      <c r="H166" s="154"/>
      <c r="I166" s="158"/>
      <c r="J166" s="158"/>
      <c r="K166" s="158"/>
      <c r="L166" s="158"/>
      <c r="M166" s="154"/>
      <c r="N166" s="154"/>
      <c r="O166" s="154"/>
      <c r="P166" s="154"/>
      <c r="R166" s="157">
        <v>13401004</v>
      </c>
      <c r="S166" s="158" t="s">
        <v>532</v>
      </c>
      <c r="T166" s="154">
        <v>780000</v>
      </c>
      <c r="U166" s="154"/>
      <c r="V166" s="154">
        <v>1233295</v>
      </c>
      <c r="W166" s="154"/>
      <c r="X166" s="154">
        <v>2013295</v>
      </c>
      <c r="Y166" s="154"/>
    </row>
    <row r="167" spans="1:25" ht="15" customHeight="1" x14ac:dyDescent="0.25">
      <c r="A167" s="140">
        <v>1340100401</v>
      </c>
      <c r="B167" s="142" t="s">
        <v>531</v>
      </c>
      <c r="C167" s="139">
        <v>780000</v>
      </c>
      <c r="D167" s="139"/>
      <c r="E167" s="139"/>
      <c r="F167" s="139"/>
      <c r="G167" s="139">
        <v>780000</v>
      </c>
      <c r="H167" s="139"/>
      <c r="I167" s="142" t="s">
        <v>694</v>
      </c>
      <c r="J167" s="142" t="s">
        <v>130</v>
      </c>
      <c r="K167" s="142" t="s">
        <v>152</v>
      </c>
      <c r="L167" s="142" t="s">
        <v>899</v>
      </c>
      <c r="M167" s="139">
        <f t="shared" si="8"/>
        <v>780000</v>
      </c>
      <c r="N167" s="139">
        <f t="shared" si="9"/>
        <v>780000</v>
      </c>
      <c r="O167" s="139">
        <f t="shared" si="10"/>
        <v>0</v>
      </c>
      <c r="P167" s="139">
        <f t="shared" si="11"/>
        <v>0</v>
      </c>
      <c r="R167" s="140">
        <v>1340100401</v>
      </c>
      <c r="S167" s="142" t="s">
        <v>531</v>
      </c>
      <c r="T167" s="139">
        <v>780000</v>
      </c>
      <c r="U167" s="139"/>
      <c r="V167" s="139"/>
      <c r="W167" s="139"/>
      <c r="X167" s="139">
        <v>780000</v>
      </c>
      <c r="Y167" s="139"/>
    </row>
    <row r="168" spans="1:25" ht="15" customHeight="1" x14ac:dyDescent="0.25">
      <c r="A168" s="140">
        <v>1340100402</v>
      </c>
      <c r="B168" s="142" t="s">
        <v>819</v>
      </c>
      <c r="C168" s="139">
        <v>0</v>
      </c>
      <c r="D168" s="139"/>
      <c r="E168" s="139">
        <v>714000</v>
      </c>
      <c r="F168" s="139"/>
      <c r="G168" s="139">
        <v>714000</v>
      </c>
      <c r="H168" s="139"/>
      <c r="I168" s="142" t="s">
        <v>694</v>
      </c>
      <c r="J168" s="142" t="s">
        <v>130</v>
      </c>
      <c r="K168" s="142" t="s">
        <v>152</v>
      </c>
      <c r="L168" s="142" t="s">
        <v>899</v>
      </c>
      <c r="M168" s="139">
        <f t="shared" si="8"/>
        <v>714000</v>
      </c>
      <c r="N168" s="139">
        <f t="shared" si="9"/>
        <v>0</v>
      </c>
      <c r="O168" s="139">
        <f t="shared" si="10"/>
        <v>714000</v>
      </c>
      <c r="P168" s="139">
        <f t="shared" si="11"/>
        <v>0</v>
      </c>
      <c r="R168" s="140">
        <v>1340100402</v>
      </c>
      <c r="S168" s="142" t="s">
        <v>819</v>
      </c>
      <c r="T168" s="139">
        <v>0</v>
      </c>
      <c r="U168" s="139"/>
      <c r="V168" s="139">
        <v>714000</v>
      </c>
      <c r="W168" s="139"/>
      <c r="X168" s="139">
        <v>714000</v>
      </c>
      <c r="Y168" s="139"/>
    </row>
    <row r="169" spans="1:25" ht="15" customHeight="1" x14ac:dyDescent="0.25">
      <c r="A169" s="140">
        <v>1340100403</v>
      </c>
      <c r="B169" s="142" t="s">
        <v>820</v>
      </c>
      <c r="C169" s="139">
        <v>0</v>
      </c>
      <c r="D169" s="139"/>
      <c r="E169" s="139">
        <v>519295</v>
      </c>
      <c r="F169" s="139"/>
      <c r="G169" s="139">
        <v>519295</v>
      </c>
      <c r="H169" s="139"/>
      <c r="I169" s="142" t="s">
        <v>694</v>
      </c>
      <c r="J169" s="142" t="s">
        <v>130</v>
      </c>
      <c r="K169" s="142" t="s">
        <v>152</v>
      </c>
      <c r="L169" s="142" t="s">
        <v>899</v>
      </c>
      <c r="M169" s="139">
        <f t="shared" si="8"/>
        <v>519295</v>
      </c>
      <c r="N169" s="139">
        <f t="shared" si="9"/>
        <v>0</v>
      </c>
      <c r="O169" s="139">
        <f t="shared" si="10"/>
        <v>519295</v>
      </c>
      <c r="P169" s="139">
        <f t="shared" si="11"/>
        <v>0</v>
      </c>
      <c r="R169" s="140">
        <v>1340100403</v>
      </c>
      <c r="S169" s="142" t="s">
        <v>820</v>
      </c>
      <c r="T169" s="139">
        <v>0</v>
      </c>
      <c r="U169" s="139"/>
      <c r="V169" s="139">
        <v>519295</v>
      </c>
      <c r="W169" s="139"/>
      <c r="X169" s="139">
        <v>519295</v>
      </c>
      <c r="Y169" s="139"/>
    </row>
    <row r="170" spans="1:25" s="156" customFormat="1" ht="15" customHeight="1" x14ac:dyDescent="0.25">
      <c r="A170" s="157">
        <v>13402</v>
      </c>
      <c r="B170" s="158" t="s">
        <v>530</v>
      </c>
      <c r="C170" s="154"/>
      <c r="D170" s="154"/>
      <c r="E170" s="154"/>
      <c r="F170" s="154"/>
      <c r="G170" s="154"/>
      <c r="H170" s="154"/>
      <c r="I170" s="158"/>
      <c r="J170" s="158"/>
      <c r="K170" s="158"/>
      <c r="L170" s="158"/>
      <c r="M170" s="154"/>
      <c r="N170" s="154"/>
      <c r="O170" s="154"/>
      <c r="P170" s="154"/>
      <c r="R170" s="157">
        <v>13402</v>
      </c>
      <c r="S170" s="158" t="s">
        <v>530</v>
      </c>
      <c r="T170" s="154">
        <v>35148977</v>
      </c>
      <c r="U170" s="154"/>
      <c r="V170" s="154">
        <v>8623731.25</v>
      </c>
      <c r="W170" s="154"/>
      <c r="X170" s="154">
        <v>43772708.25</v>
      </c>
      <c r="Y170" s="154"/>
    </row>
    <row r="171" spans="1:25" s="156" customFormat="1" ht="15" customHeight="1" x14ac:dyDescent="0.25">
      <c r="A171" s="157">
        <v>13402001</v>
      </c>
      <c r="B171" s="158" t="s">
        <v>529</v>
      </c>
      <c r="C171" s="154"/>
      <c r="D171" s="154"/>
      <c r="E171" s="154"/>
      <c r="F171" s="154"/>
      <c r="G171" s="154"/>
      <c r="H171" s="154"/>
      <c r="I171" s="158"/>
      <c r="J171" s="158"/>
      <c r="K171" s="158"/>
      <c r="L171" s="158"/>
      <c r="M171" s="154"/>
      <c r="N171" s="154"/>
      <c r="O171" s="154"/>
      <c r="P171" s="154"/>
      <c r="R171" s="157">
        <v>13402001</v>
      </c>
      <c r="S171" s="158" t="s">
        <v>529</v>
      </c>
      <c r="T171" s="154">
        <v>35148977</v>
      </c>
      <c r="U171" s="154"/>
      <c r="V171" s="154">
        <v>8623731.25</v>
      </c>
      <c r="W171" s="154"/>
      <c r="X171" s="154">
        <v>43772708.25</v>
      </c>
      <c r="Y171" s="154"/>
    </row>
    <row r="172" spans="1:25" ht="15" customHeight="1" x14ac:dyDescent="0.25">
      <c r="A172" s="140">
        <v>1340200101</v>
      </c>
      <c r="B172" s="142" t="s">
        <v>528</v>
      </c>
      <c r="C172" s="139">
        <v>1024999</v>
      </c>
      <c r="D172" s="139"/>
      <c r="E172" s="139"/>
      <c r="F172" s="139"/>
      <c r="G172" s="139">
        <v>1024999</v>
      </c>
      <c r="H172" s="139"/>
      <c r="I172" s="142" t="s">
        <v>694</v>
      </c>
      <c r="J172" s="142" t="s">
        <v>130</v>
      </c>
      <c r="K172" s="142" t="s">
        <v>152</v>
      </c>
      <c r="L172" s="142" t="s">
        <v>85</v>
      </c>
      <c r="M172" s="139">
        <f t="shared" si="8"/>
        <v>1024999</v>
      </c>
      <c r="N172" s="139">
        <f t="shared" si="9"/>
        <v>1024999</v>
      </c>
      <c r="O172" s="139">
        <f t="shared" si="10"/>
        <v>0</v>
      </c>
      <c r="P172" s="139">
        <f t="shared" si="11"/>
        <v>0</v>
      </c>
      <c r="R172" s="140">
        <v>1340200101</v>
      </c>
      <c r="S172" s="142" t="s">
        <v>528</v>
      </c>
      <c r="T172" s="139">
        <v>1024999</v>
      </c>
      <c r="U172" s="139"/>
      <c r="V172" s="139"/>
      <c r="W172" s="139"/>
      <c r="X172" s="139">
        <v>1024999</v>
      </c>
      <c r="Y172" s="139"/>
    </row>
    <row r="173" spans="1:25" ht="15" customHeight="1" x14ac:dyDescent="0.25">
      <c r="A173" s="140">
        <v>1340200102</v>
      </c>
      <c r="B173" s="142" t="s">
        <v>527</v>
      </c>
      <c r="C173" s="139">
        <v>3780000</v>
      </c>
      <c r="D173" s="139"/>
      <c r="E173" s="139"/>
      <c r="F173" s="139"/>
      <c r="G173" s="139">
        <v>3780000</v>
      </c>
      <c r="H173" s="139"/>
      <c r="I173" s="142" t="s">
        <v>694</v>
      </c>
      <c r="J173" s="142" t="s">
        <v>130</v>
      </c>
      <c r="K173" s="142" t="s">
        <v>152</v>
      </c>
      <c r="L173" s="142" t="s">
        <v>85</v>
      </c>
      <c r="M173" s="139">
        <f t="shared" si="8"/>
        <v>3780000</v>
      </c>
      <c r="N173" s="139">
        <f t="shared" si="9"/>
        <v>3780000</v>
      </c>
      <c r="O173" s="139">
        <f t="shared" si="10"/>
        <v>0</v>
      </c>
      <c r="P173" s="139">
        <f t="shared" si="11"/>
        <v>0</v>
      </c>
      <c r="R173" s="140">
        <v>1340200102</v>
      </c>
      <c r="S173" s="142" t="s">
        <v>527</v>
      </c>
      <c r="T173" s="139">
        <v>3780000</v>
      </c>
      <c r="U173" s="139"/>
      <c r="V173" s="139"/>
      <c r="W173" s="139"/>
      <c r="X173" s="139">
        <v>3780000</v>
      </c>
      <c r="Y173" s="139"/>
    </row>
    <row r="174" spans="1:25" ht="15" customHeight="1" x14ac:dyDescent="0.25">
      <c r="A174" s="140">
        <v>1340200103</v>
      </c>
      <c r="B174" s="142" t="s">
        <v>526</v>
      </c>
      <c r="C174" s="139">
        <v>2964000</v>
      </c>
      <c r="D174" s="139"/>
      <c r="E174" s="139"/>
      <c r="F174" s="139"/>
      <c r="G174" s="139">
        <v>2964000</v>
      </c>
      <c r="H174" s="139"/>
      <c r="I174" s="142" t="s">
        <v>694</v>
      </c>
      <c r="J174" s="142" t="s">
        <v>130</v>
      </c>
      <c r="K174" s="142" t="s">
        <v>152</v>
      </c>
      <c r="L174" s="142" t="s">
        <v>85</v>
      </c>
      <c r="M174" s="139">
        <f t="shared" si="8"/>
        <v>2964000</v>
      </c>
      <c r="N174" s="139">
        <f t="shared" si="9"/>
        <v>2964000</v>
      </c>
      <c r="O174" s="139">
        <f t="shared" si="10"/>
        <v>0</v>
      </c>
      <c r="P174" s="139">
        <f t="shared" si="11"/>
        <v>0</v>
      </c>
      <c r="R174" s="140">
        <v>1340200103</v>
      </c>
      <c r="S174" s="142" t="s">
        <v>526</v>
      </c>
      <c r="T174" s="139">
        <v>2964000</v>
      </c>
      <c r="U174" s="139"/>
      <c r="V174" s="139"/>
      <c r="W174" s="139"/>
      <c r="X174" s="139">
        <v>2964000</v>
      </c>
      <c r="Y174" s="139"/>
    </row>
    <row r="175" spans="1:25" ht="15" customHeight="1" x14ac:dyDescent="0.25">
      <c r="A175" s="140">
        <v>1340200104</v>
      </c>
      <c r="B175" s="142" t="s">
        <v>525</v>
      </c>
      <c r="C175" s="139">
        <v>5067600</v>
      </c>
      <c r="D175" s="139"/>
      <c r="E175" s="139"/>
      <c r="F175" s="139"/>
      <c r="G175" s="139">
        <v>5067600</v>
      </c>
      <c r="H175" s="139"/>
      <c r="I175" s="142" t="s">
        <v>694</v>
      </c>
      <c r="J175" s="142" t="s">
        <v>130</v>
      </c>
      <c r="K175" s="142" t="s">
        <v>152</v>
      </c>
      <c r="L175" s="142" t="s">
        <v>85</v>
      </c>
      <c r="M175" s="139">
        <f t="shared" si="8"/>
        <v>5067600</v>
      </c>
      <c r="N175" s="139">
        <f t="shared" si="9"/>
        <v>5067600</v>
      </c>
      <c r="O175" s="139">
        <f t="shared" si="10"/>
        <v>0</v>
      </c>
      <c r="P175" s="139">
        <f t="shared" si="11"/>
        <v>0</v>
      </c>
      <c r="R175" s="140">
        <v>1340200104</v>
      </c>
      <c r="S175" s="142" t="s">
        <v>525</v>
      </c>
      <c r="T175" s="139">
        <v>5067600</v>
      </c>
      <c r="U175" s="139"/>
      <c r="V175" s="139"/>
      <c r="W175" s="139"/>
      <c r="X175" s="139">
        <v>5067600</v>
      </c>
      <c r="Y175" s="139"/>
    </row>
    <row r="176" spans="1:25" ht="15" customHeight="1" x14ac:dyDescent="0.25">
      <c r="A176" s="140">
        <v>1340200105</v>
      </c>
      <c r="B176" s="142" t="s">
        <v>524</v>
      </c>
      <c r="C176" s="139">
        <v>3040000</v>
      </c>
      <c r="D176" s="139"/>
      <c r="E176" s="139"/>
      <c r="F176" s="139"/>
      <c r="G176" s="139">
        <v>3040000</v>
      </c>
      <c r="H176" s="139"/>
      <c r="I176" s="142" t="s">
        <v>694</v>
      </c>
      <c r="J176" s="142" t="s">
        <v>130</v>
      </c>
      <c r="K176" s="142" t="s">
        <v>152</v>
      </c>
      <c r="L176" s="142" t="s">
        <v>85</v>
      </c>
      <c r="M176" s="139">
        <f t="shared" si="8"/>
        <v>3040000</v>
      </c>
      <c r="N176" s="139">
        <f t="shared" si="9"/>
        <v>3040000</v>
      </c>
      <c r="O176" s="139">
        <f t="shared" si="10"/>
        <v>0</v>
      </c>
      <c r="P176" s="139">
        <f t="shared" si="11"/>
        <v>0</v>
      </c>
      <c r="R176" s="140">
        <v>1340200105</v>
      </c>
      <c r="S176" s="142" t="s">
        <v>524</v>
      </c>
      <c r="T176" s="139">
        <v>3040000</v>
      </c>
      <c r="U176" s="139"/>
      <c r="V176" s="139"/>
      <c r="W176" s="139"/>
      <c r="X176" s="139">
        <v>3040000</v>
      </c>
      <c r="Y176" s="139"/>
    </row>
    <row r="177" spans="1:25" ht="15" customHeight="1" x14ac:dyDescent="0.25">
      <c r="A177" s="140">
        <v>1340200106</v>
      </c>
      <c r="B177" s="142" t="s">
        <v>523</v>
      </c>
      <c r="C177" s="139">
        <v>1149419</v>
      </c>
      <c r="D177" s="139"/>
      <c r="E177" s="139"/>
      <c r="F177" s="139"/>
      <c r="G177" s="139">
        <v>1149419</v>
      </c>
      <c r="H177" s="139"/>
      <c r="I177" s="142" t="s">
        <v>694</v>
      </c>
      <c r="J177" s="142" t="s">
        <v>130</v>
      </c>
      <c r="K177" s="142" t="s">
        <v>152</v>
      </c>
      <c r="L177" s="142" t="s">
        <v>85</v>
      </c>
      <c r="M177" s="139">
        <f t="shared" si="8"/>
        <v>1149419</v>
      </c>
      <c r="N177" s="139">
        <f t="shared" si="9"/>
        <v>1149419</v>
      </c>
      <c r="O177" s="139">
        <f t="shared" si="10"/>
        <v>0</v>
      </c>
      <c r="P177" s="139">
        <f t="shared" si="11"/>
        <v>0</v>
      </c>
      <c r="R177" s="140">
        <v>1340200106</v>
      </c>
      <c r="S177" s="142" t="s">
        <v>523</v>
      </c>
      <c r="T177" s="139">
        <v>1149419</v>
      </c>
      <c r="U177" s="139"/>
      <c r="V177" s="139"/>
      <c r="W177" s="139"/>
      <c r="X177" s="139">
        <v>1149419</v>
      </c>
      <c r="Y177" s="139"/>
    </row>
    <row r="178" spans="1:25" ht="15" customHeight="1" x14ac:dyDescent="0.25">
      <c r="A178" s="140">
        <v>1340200107</v>
      </c>
      <c r="B178" s="142" t="s">
        <v>522</v>
      </c>
      <c r="C178" s="139">
        <v>9361000</v>
      </c>
      <c r="D178" s="139"/>
      <c r="E178" s="139"/>
      <c r="F178" s="139"/>
      <c r="G178" s="139">
        <v>9361000</v>
      </c>
      <c r="H178" s="139"/>
      <c r="I178" s="142" t="s">
        <v>694</v>
      </c>
      <c r="J178" s="142" t="s">
        <v>130</v>
      </c>
      <c r="K178" s="142" t="s">
        <v>152</v>
      </c>
      <c r="L178" s="142" t="s">
        <v>85</v>
      </c>
      <c r="M178" s="139">
        <f t="shared" si="8"/>
        <v>9361000</v>
      </c>
      <c r="N178" s="139">
        <f t="shared" si="9"/>
        <v>9361000</v>
      </c>
      <c r="O178" s="139">
        <f t="shared" si="10"/>
        <v>0</v>
      </c>
      <c r="P178" s="139">
        <f t="shared" si="11"/>
        <v>0</v>
      </c>
      <c r="R178" s="140">
        <v>1340200107</v>
      </c>
      <c r="S178" s="142" t="s">
        <v>522</v>
      </c>
      <c r="T178" s="139">
        <v>9361000</v>
      </c>
      <c r="U178" s="139"/>
      <c r="V178" s="139"/>
      <c r="W178" s="139"/>
      <c r="X178" s="139">
        <v>9361000</v>
      </c>
      <c r="Y178" s="139"/>
    </row>
    <row r="179" spans="1:25" ht="15" customHeight="1" x14ac:dyDescent="0.25">
      <c r="A179" s="140">
        <v>1340200108</v>
      </c>
      <c r="B179" s="142" t="s">
        <v>521</v>
      </c>
      <c r="C179" s="139">
        <v>3924655</v>
      </c>
      <c r="D179" s="139"/>
      <c r="E179" s="139"/>
      <c r="F179" s="139"/>
      <c r="G179" s="139">
        <v>3924655</v>
      </c>
      <c r="H179" s="139"/>
      <c r="I179" s="142" t="s">
        <v>694</v>
      </c>
      <c r="J179" s="142" t="s">
        <v>130</v>
      </c>
      <c r="K179" s="142" t="s">
        <v>152</v>
      </c>
      <c r="L179" s="142" t="s">
        <v>85</v>
      </c>
      <c r="M179" s="139">
        <f t="shared" si="8"/>
        <v>3924655</v>
      </c>
      <c r="N179" s="139">
        <f t="shared" si="9"/>
        <v>3924655</v>
      </c>
      <c r="O179" s="139">
        <f t="shared" si="10"/>
        <v>0</v>
      </c>
      <c r="P179" s="139">
        <f t="shared" si="11"/>
        <v>0</v>
      </c>
      <c r="R179" s="140">
        <v>1340200108</v>
      </c>
      <c r="S179" s="142" t="s">
        <v>521</v>
      </c>
      <c r="T179" s="139">
        <v>3924655</v>
      </c>
      <c r="U179" s="139"/>
      <c r="V179" s="139"/>
      <c r="W179" s="139"/>
      <c r="X179" s="139">
        <v>3924655</v>
      </c>
      <c r="Y179" s="139"/>
    </row>
    <row r="180" spans="1:25" ht="15" customHeight="1" x14ac:dyDescent="0.25">
      <c r="A180" s="140">
        <v>1340200109</v>
      </c>
      <c r="B180" s="142" t="s">
        <v>520</v>
      </c>
      <c r="C180" s="139">
        <v>4837304</v>
      </c>
      <c r="D180" s="139"/>
      <c r="E180" s="139">
        <v>2000000</v>
      </c>
      <c r="F180" s="139"/>
      <c r="G180" s="139">
        <v>6837304</v>
      </c>
      <c r="H180" s="139"/>
      <c r="I180" s="142" t="s">
        <v>694</v>
      </c>
      <c r="J180" s="142" t="s">
        <v>130</v>
      </c>
      <c r="K180" s="142" t="s">
        <v>152</v>
      </c>
      <c r="L180" s="142" t="s">
        <v>85</v>
      </c>
      <c r="M180" s="139">
        <f t="shared" si="8"/>
        <v>6837304</v>
      </c>
      <c r="N180" s="139">
        <f t="shared" si="9"/>
        <v>4837304</v>
      </c>
      <c r="O180" s="139">
        <f t="shared" si="10"/>
        <v>2000000</v>
      </c>
      <c r="P180" s="139">
        <f t="shared" si="11"/>
        <v>0</v>
      </c>
      <c r="R180" s="140">
        <v>1340200109</v>
      </c>
      <c r="S180" s="142" t="s">
        <v>520</v>
      </c>
      <c r="T180" s="139">
        <v>4837304</v>
      </c>
      <c r="U180" s="139"/>
      <c r="V180" s="139">
        <v>2000000</v>
      </c>
      <c r="W180" s="139"/>
      <c r="X180" s="139">
        <v>6837304</v>
      </c>
      <c r="Y180" s="139"/>
    </row>
    <row r="181" spans="1:25" ht="15" customHeight="1" x14ac:dyDescent="0.25">
      <c r="A181" s="140">
        <v>1340200111</v>
      </c>
      <c r="B181" s="142" t="s">
        <v>821</v>
      </c>
      <c r="C181" s="139">
        <v>0</v>
      </c>
      <c r="D181" s="139"/>
      <c r="E181" s="139">
        <v>6470168.25</v>
      </c>
      <c r="F181" s="139"/>
      <c r="G181" s="139">
        <v>6470168.25</v>
      </c>
      <c r="H181" s="139"/>
      <c r="I181" s="142" t="s">
        <v>694</v>
      </c>
      <c r="J181" s="142" t="s">
        <v>130</v>
      </c>
      <c r="K181" s="142" t="s">
        <v>152</v>
      </c>
      <c r="L181" s="142" t="s">
        <v>85</v>
      </c>
      <c r="M181" s="139">
        <f t="shared" si="8"/>
        <v>6470168</v>
      </c>
      <c r="N181" s="139">
        <f t="shared" si="9"/>
        <v>0</v>
      </c>
      <c r="O181" s="139">
        <f t="shared" si="10"/>
        <v>6470168</v>
      </c>
      <c r="P181" s="139">
        <f t="shared" si="11"/>
        <v>0</v>
      </c>
      <c r="R181" s="140">
        <v>1340200111</v>
      </c>
      <c r="S181" s="142" t="s">
        <v>821</v>
      </c>
      <c r="T181" s="139">
        <v>0</v>
      </c>
      <c r="U181" s="139"/>
      <c r="V181" s="139">
        <v>6470168.25</v>
      </c>
      <c r="W181" s="139"/>
      <c r="X181" s="139">
        <v>6470168.25</v>
      </c>
      <c r="Y181" s="139"/>
    </row>
    <row r="182" spans="1:25" ht="15" customHeight="1" x14ac:dyDescent="0.25">
      <c r="A182" s="140">
        <v>1340200112</v>
      </c>
      <c r="B182" s="142" t="s">
        <v>822</v>
      </c>
      <c r="C182" s="139">
        <v>0</v>
      </c>
      <c r="D182" s="139"/>
      <c r="E182" s="139">
        <v>153563</v>
      </c>
      <c r="F182" s="139"/>
      <c r="G182" s="139">
        <v>153563</v>
      </c>
      <c r="H182" s="139"/>
      <c r="I182" s="142" t="s">
        <v>694</v>
      </c>
      <c r="J182" s="142" t="s">
        <v>130</v>
      </c>
      <c r="K182" s="142" t="s">
        <v>152</v>
      </c>
      <c r="L182" s="142" t="s">
        <v>85</v>
      </c>
      <c r="M182" s="139">
        <f t="shared" si="8"/>
        <v>153563</v>
      </c>
      <c r="N182" s="139">
        <f t="shared" si="9"/>
        <v>0</v>
      </c>
      <c r="O182" s="139">
        <f t="shared" si="10"/>
        <v>153563</v>
      </c>
      <c r="P182" s="139">
        <f t="shared" si="11"/>
        <v>0</v>
      </c>
      <c r="R182" s="140">
        <v>1340200112</v>
      </c>
      <c r="S182" s="142" t="s">
        <v>822</v>
      </c>
      <c r="T182" s="139">
        <v>0</v>
      </c>
      <c r="U182" s="139"/>
      <c r="V182" s="139">
        <v>153563</v>
      </c>
      <c r="W182" s="139"/>
      <c r="X182" s="139">
        <v>153563</v>
      </c>
      <c r="Y182" s="139"/>
    </row>
    <row r="183" spans="1:25" s="156" customFormat="1" ht="15" customHeight="1" x14ac:dyDescent="0.25">
      <c r="A183" s="157">
        <v>136</v>
      </c>
      <c r="B183" s="158" t="s">
        <v>518</v>
      </c>
      <c r="C183" s="154"/>
      <c r="D183" s="154"/>
      <c r="E183" s="154"/>
      <c r="F183" s="154"/>
      <c r="G183" s="154"/>
      <c r="H183" s="154"/>
      <c r="I183" s="158"/>
      <c r="J183" s="158"/>
      <c r="K183" s="158"/>
      <c r="L183" s="158"/>
      <c r="M183" s="154"/>
      <c r="N183" s="154"/>
      <c r="O183" s="154"/>
      <c r="P183" s="154"/>
      <c r="R183" s="157">
        <v>136</v>
      </c>
      <c r="S183" s="158" t="s">
        <v>518</v>
      </c>
      <c r="T183" s="154">
        <v>12676231.51</v>
      </c>
      <c r="U183" s="154"/>
      <c r="V183" s="154">
        <v>3053817.66</v>
      </c>
      <c r="W183" s="154"/>
      <c r="X183" s="154">
        <v>15730049.17</v>
      </c>
      <c r="Y183" s="154"/>
    </row>
    <row r="184" spans="1:25" s="156" customFormat="1" ht="15" customHeight="1" x14ac:dyDescent="0.25">
      <c r="A184" s="157">
        <v>13601</v>
      </c>
      <c r="B184" s="158" t="s">
        <v>517</v>
      </c>
      <c r="C184" s="154"/>
      <c r="D184" s="154"/>
      <c r="E184" s="154"/>
      <c r="F184" s="154"/>
      <c r="G184" s="154"/>
      <c r="H184" s="154"/>
      <c r="I184" s="158"/>
      <c r="J184" s="158"/>
      <c r="K184" s="158"/>
      <c r="L184" s="158"/>
      <c r="M184" s="154"/>
      <c r="N184" s="154"/>
      <c r="O184" s="154"/>
      <c r="P184" s="154"/>
      <c r="R184" s="157">
        <v>13601</v>
      </c>
      <c r="S184" s="158" t="s">
        <v>517</v>
      </c>
      <c r="T184" s="154">
        <v>12676231.51</v>
      </c>
      <c r="U184" s="154"/>
      <c r="V184" s="154">
        <v>3053817.66</v>
      </c>
      <c r="W184" s="154"/>
      <c r="X184" s="154">
        <v>15730049.17</v>
      </c>
      <c r="Y184" s="154"/>
    </row>
    <row r="185" spans="1:25" ht="15" customHeight="1" x14ac:dyDescent="0.25">
      <c r="A185" s="140">
        <v>13601002</v>
      </c>
      <c r="B185" s="142" t="s">
        <v>516</v>
      </c>
      <c r="C185" s="139">
        <v>11966873.710000001</v>
      </c>
      <c r="D185" s="139"/>
      <c r="E185" s="139">
        <v>2197361.48</v>
      </c>
      <c r="F185" s="139"/>
      <c r="G185" s="139">
        <v>14164235.189999999</v>
      </c>
      <c r="H185" s="139"/>
      <c r="I185" s="142" t="s">
        <v>694</v>
      </c>
      <c r="J185" s="142" t="s">
        <v>130</v>
      </c>
      <c r="K185" s="142" t="s">
        <v>131</v>
      </c>
      <c r="L185" s="142" t="s">
        <v>790</v>
      </c>
      <c r="M185" s="139">
        <f t="shared" si="8"/>
        <v>14164235</v>
      </c>
      <c r="N185" s="139">
        <f t="shared" si="9"/>
        <v>11966874</v>
      </c>
      <c r="O185" s="139">
        <f t="shared" si="10"/>
        <v>2197361</v>
      </c>
      <c r="P185" s="139">
        <f t="shared" si="11"/>
        <v>0</v>
      </c>
      <c r="R185" s="140">
        <v>13601002</v>
      </c>
      <c r="S185" s="142" t="s">
        <v>516</v>
      </c>
      <c r="T185" s="139">
        <v>11966873.710000001</v>
      </c>
      <c r="U185" s="139"/>
      <c r="V185" s="139">
        <v>2197361.48</v>
      </c>
      <c r="W185" s="139"/>
      <c r="X185" s="139">
        <v>14164235.189999999</v>
      </c>
      <c r="Y185" s="139"/>
    </row>
    <row r="186" spans="1:25" ht="15" customHeight="1" x14ac:dyDescent="0.25">
      <c r="A186" s="140">
        <v>13601004</v>
      </c>
      <c r="B186" s="142" t="s">
        <v>515</v>
      </c>
      <c r="C186" s="139">
        <v>709357.8</v>
      </c>
      <c r="D186" s="139"/>
      <c r="E186" s="139">
        <v>856456.18</v>
      </c>
      <c r="F186" s="139"/>
      <c r="G186" s="139">
        <v>1565813.98</v>
      </c>
      <c r="H186" s="139"/>
      <c r="I186" s="142" t="s">
        <v>694</v>
      </c>
      <c r="J186" s="142" t="s">
        <v>130</v>
      </c>
      <c r="K186" s="142" t="s">
        <v>131</v>
      </c>
      <c r="L186" s="142" t="s">
        <v>775</v>
      </c>
      <c r="M186" s="139">
        <f t="shared" si="8"/>
        <v>1565814</v>
      </c>
      <c r="N186" s="139">
        <f t="shared" si="9"/>
        <v>709358</v>
      </c>
      <c r="O186" s="139">
        <f t="shared" si="10"/>
        <v>856456</v>
      </c>
      <c r="P186" s="139">
        <f t="shared" si="11"/>
        <v>0</v>
      </c>
      <c r="R186" s="140">
        <v>13601004</v>
      </c>
      <c r="S186" s="142" t="s">
        <v>515</v>
      </c>
      <c r="T186" s="139">
        <v>709357.8</v>
      </c>
      <c r="U186" s="139"/>
      <c r="V186" s="139">
        <v>856456.18</v>
      </c>
      <c r="W186" s="139"/>
      <c r="X186" s="139">
        <v>1565813.98</v>
      </c>
      <c r="Y186" s="139"/>
    </row>
    <row r="187" spans="1:25" s="156" customFormat="1" ht="15" customHeight="1" x14ac:dyDescent="0.25">
      <c r="A187" s="152">
        <v>2</v>
      </c>
      <c r="B187" s="155" t="s">
        <v>514</v>
      </c>
      <c r="C187" s="154"/>
      <c r="D187" s="153"/>
      <c r="E187" s="153"/>
      <c r="F187" s="153"/>
      <c r="G187" s="154"/>
      <c r="H187" s="153"/>
      <c r="I187" s="155"/>
      <c r="J187" s="155"/>
      <c r="K187" s="155"/>
      <c r="L187" s="155"/>
      <c r="M187" s="154"/>
      <c r="N187" s="154"/>
      <c r="O187" s="154"/>
      <c r="P187" s="154"/>
      <c r="R187" s="152">
        <v>2</v>
      </c>
      <c r="S187" s="155" t="s">
        <v>514</v>
      </c>
      <c r="T187" s="154"/>
      <c r="U187" s="153">
        <v>207283643.84</v>
      </c>
      <c r="V187" s="153">
        <v>4302078.76</v>
      </c>
      <c r="W187" s="153">
        <v>7097548.0499999998</v>
      </c>
      <c r="X187" s="154"/>
      <c r="Y187" s="153">
        <v>210079113.13</v>
      </c>
    </row>
    <row r="188" spans="1:25" s="156" customFormat="1" ht="15" customHeight="1" x14ac:dyDescent="0.25">
      <c r="A188" s="157">
        <v>21</v>
      </c>
      <c r="B188" s="158" t="s">
        <v>513</v>
      </c>
      <c r="C188" s="154"/>
      <c r="D188" s="154"/>
      <c r="E188" s="154"/>
      <c r="F188" s="154"/>
      <c r="G188" s="154"/>
      <c r="H188" s="154"/>
      <c r="I188" s="158"/>
      <c r="J188" s="158"/>
      <c r="K188" s="158"/>
      <c r="L188" s="158"/>
      <c r="M188" s="154"/>
      <c r="N188" s="154"/>
      <c r="O188" s="154"/>
      <c r="P188" s="154"/>
      <c r="R188" s="157">
        <v>21</v>
      </c>
      <c r="S188" s="158" t="s">
        <v>513</v>
      </c>
      <c r="T188" s="154"/>
      <c r="U188" s="154">
        <v>284892.79999999999</v>
      </c>
      <c r="V188" s="154">
        <v>4181104.66</v>
      </c>
      <c r="W188" s="154">
        <v>5332790.05</v>
      </c>
      <c r="X188" s="154"/>
      <c r="Y188" s="154">
        <v>1436578.19</v>
      </c>
    </row>
    <row r="189" spans="1:25" s="156" customFormat="1" ht="15" customHeight="1" x14ac:dyDescent="0.25">
      <c r="A189" s="157">
        <v>213</v>
      </c>
      <c r="B189" s="158" t="s">
        <v>512</v>
      </c>
      <c r="C189" s="154"/>
      <c r="D189" s="154"/>
      <c r="E189" s="154"/>
      <c r="F189" s="154"/>
      <c r="G189" s="154"/>
      <c r="H189" s="154"/>
      <c r="I189" s="158"/>
      <c r="J189" s="158"/>
      <c r="K189" s="158"/>
      <c r="L189" s="158"/>
      <c r="M189" s="154"/>
      <c r="N189" s="154"/>
      <c r="O189" s="154"/>
      <c r="P189" s="154"/>
      <c r="R189" s="157">
        <v>213</v>
      </c>
      <c r="S189" s="158" t="s">
        <v>512</v>
      </c>
      <c r="T189" s="154"/>
      <c r="U189" s="154">
        <v>37940</v>
      </c>
      <c r="V189" s="154">
        <v>3617193.6</v>
      </c>
      <c r="W189" s="154">
        <v>3579253.6</v>
      </c>
      <c r="X189" s="154">
        <v>0</v>
      </c>
      <c r="Y189" s="154"/>
    </row>
    <row r="190" spans="1:25" s="156" customFormat="1" ht="15" customHeight="1" x14ac:dyDescent="0.25">
      <c r="A190" s="157">
        <v>21302</v>
      </c>
      <c r="B190" s="158" t="s">
        <v>511</v>
      </c>
      <c r="C190" s="154"/>
      <c r="D190" s="154"/>
      <c r="E190" s="154"/>
      <c r="F190" s="154"/>
      <c r="G190" s="154"/>
      <c r="H190" s="154"/>
      <c r="I190" s="158"/>
      <c r="J190" s="158"/>
      <c r="K190" s="158"/>
      <c r="L190" s="158"/>
      <c r="M190" s="154"/>
      <c r="N190" s="154"/>
      <c r="O190" s="154"/>
      <c r="P190" s="154"/>
      <c r="R190" s="157">
        <v>21302</v>
      </c>
      <c r="S190" s="158" t="s">
        <v>511</v>
      </c>
      <c r="T190" s="154"/>
      <c r="U190" s="154">
        <v>37940</v>
      </c>
      <c r="V190" s="154">
        <v>37940</v>
      </c>
      <c r="W190" s="154"/>
      <c r="X190" s="154">
        <v>0</v>
      </c>
      <c r="Y190" s="154"/>
    </row>
    <row r="191" spans="1:25" s="156" customFormat="1" ht="15" customHeight="1" x14ac:dyDescent="0.25">
      <c r="A191" s="157">
        <v>21302002</v>
      </c>
      <c r="B191" s="158" t="s">
        <v>510</v>
      </c>
      <c r="C191" s="154"/>
      <c r="D191" s="154"/>
      <c r="E191" s="154"/>
      <c r="F191" s="154"/>
      <c r="G191" s="154"/>
      <c r="H191" s="154"/>
      <c r="I191" s="158"/>
      <c r="J191" s="158"/>
      <c r="K191" s="158"/>
      <c r="L191" s="158"/>
      <c r="M191" s="154"/>
      <c r="N191" s="154"/>
      <c r="O191" s="154"/>
      <c r="P191" s="154"/>
      <c r="R191" s="157">
        <v>21302002</v>
      </c>
      <c r="S191" s="158" t="s">
        <v>510</v>
      </c>
      <c r="T191" s="154"/>
      <c r="U191" s="154">
        <v>37940</v>
      </c>
      <c r="V191" s="154">
        <v>37940</v>
      </c>
      <c r="W191" s="154"/>
      <c r="X191" s="154">
        <v>0</v>
      </c>
      <c r="Y191" s="154"/>
    </row>
    <row r="192" spans="1:25" ht="15" customHeight="1" x14ac:dyDescent="0.25">
      <c r="A192" s="140">
        <v>2130200204</v>
      </c>
      <c r="B192" s="142" t="s">
        <v>506</v>
      </c>
      <c r="C192" s="139"/>
      <c r="D192" s="139">
        <v>20000</v>
      </c>
      <c r="E192" s="139">
        <v>20000</v>
      </c>
      <c r="F192" s="139"/>
      <c r="G192" s="139">
        <v>0</v>
      </c>
      <c r="H192" s="139"/>
      <c r="I192" s="142" t="s">
        <v>694</v>
      </c>
      <c r="J192" s="142" t="s">
        <v>909</v>
      </c>
      <c r="K192" s="142" t="s">
        <v>33</v>
      </c>
      <c r="L192" s="142" t="s">
        <v>86</v>
      </c>
      <c r="M192" s="139">
        <f t="shared" si="8"/>
        <v>0</v>
      </c>
      <c r="N192" s="139">
        <f t="shared" si="9"/>
        <v>-20000</v>
      </c>
      <c r="O192" s="139">
        <f t="shared" si="10"/>
        <v>20000</v>
      </c>
      <c r="P192" s="139">
        <f t="shared" si="11"/>
        <v>0</v>
      </c>
      <c r="R192" s="140">
        <v>2130200204</v>
      </c>
      <c r="S192" s="142" t="s">
        <v>506</v>
      </c>
      <c r="T192" s="139"/>
      <c r="U192" s="139">
        <v>20000</v>
      </c>
      <c r="V192" s="139">
        <v>20000</v>
      </c>
      <c r="W192" s="139"/>
      <c r="X192" s="139">
        <v>0</v>
      </c>
      <c r="Y192" s="139"/>
    </row>
    <row r="193" spans="1:25" ht="15" customHeight="1" x14ac:dyDescent="0.25">
      <c r="A193" s="140">
        <v>2130200205</v>
      </c>
      <c r="B193" s="142" t="s">
        <v>505</v>
      </c>
      <c r="C193" s="139"/>
      <c r="D193" s="139">
        <v>17940</v>
      </c>
      <c r="E193" s="139">
        <v>17940</v>
      </c>
      <c r="F193" s="139"/>
      <c r="G193" s="139">
        <v>0</v>
      </c>
      <c r="H193" s="139"/>
      <c r="I193" s="142" t="s">
        <v>694</v>
      </c>
      <c r="J193" s="142" t="s">
        <v>909</v>
      </c>
      <c r="K193" s="142" t="s">
        <v>33</v>
      </c>
      <c r="L193" s="142" t="s">
        <v>86</v>
      </c>
      <c r="M193" s="139">
        <f t="shared" si="8"/>
        <v>0</v>
      </c>
      <c r="N193" s="139">
        <f t="shared" si="9"/>
        <v>-17940</v>
      </c>
      <c r="O193" s="139">
        <f t="shared" si="10"/>
        <v>17940</v>
      </c>
      <c r="P193" s="139">
        <f t="shared" si="11"/>
        <v>0</v>
      </c>
      <c r="R193" s="140">
        <v>2130200205</v>
      </c>
      <c r="S193" s="142" t="s">
        <v>505</v>
      </c>
      <c r="T193" s="139"/>
      <c r="U193" s="139">
        <v>17940</v>
      </c>
      <c r="V193" s="139">
        <v>17940</v>
      </c>
      <c r="W193" s="139"/>
      <c r="X193" s="139">
        <v>0</v>
      </c>
      <c r="Y193" s="139"/>
    </row>
    <row r="194" spans="1:25" s="156" customFormat="1" ht="15" customHeight="1" x14ac:dyDescent="0.25">
      <c r="A194" s="157">
        <v>21304</v>
      </c>
      <c r="B194" s="158" t="s">
        <v>823</v>
      </c>
      <c r="C194" s="154"/>
      <c r="D194" s="154"/>
      <c r="E194" s="154"/>
      <c r="F194" s="154"/>
      <c r="G194" s="154"/>
      <c r="H194" s="154"/>
      <c r="I194" s="158"/>
      <c r="J194" s="158"/>
      <c r="K194" s="158"/>
      <c r="L194" s="158"/>
      <c r="M194" s="154"/>
      <c r="N194" s="154"/>
      <c r="O194" s="154"/>
      <c r="P194" s="154"/>
      <c r="R194" s="157">
        <v>21304</v>
      </c>
      <c r="S194" s="158" t="s">
        <v>823</v>
      </c>
      <c r="T194" s="154">
        <v>0</v>
      </c>
      <c r="U194" s="154"/>
      <c r="V194" s="154">
        <v>2000000</v>
      </c>
      <c r="W194" s="154">
        <v>2000000</v>
      </c>
      <c r="X194" s="154">
        <v>0</v>
      </c>
      <c r="Y194" s="154"/>
    </row>
    <row r="195" spans="1:25" ht="15" customHeight="1" x14ac:dyDescent="0.25">
      <c r="A195" s="140">
        <v>21304005</v>
      </c>
      <c r="B195" s="142" t="s">
        <v>824</v>
      </c>
      <c r="C195" s="139">
        <v>0</v>
      </c>
      <c r="D195" s="139"/>
      <c r="E195" s="139">
        <v>2000000</v>
      </c>
      <c r="F195" s="139">
        <v>2000000</v>
      </c>
      <c r="G195" s="139">
        <v>0</v>
      </c>
      <c r="H195" s="139"/>
      <c r="I195" s="142" t="s">
        <v>694</v>
      </c>
      <c r="J195" s="142" t="s">
        <v>909</v>
      </c>
      <c r="K195" s="142" t="s">
        <v>33</v>
      </c>
      <c r="L195" s="142" t="s">
        <v>86</v>
      </c>
      <c r="M195" s="139">
        <f t="shared" si="8"/>
        <v>0</v>
      </c>
      <c r="N195" s="139">
        <f t="shared" si="9"/>
        <v>0</v>
      </c>
      <c r="O195" s="139">
        <f t="shared" si="10"/>
        <v>2000000</v>
      </c>
      <c r="P195" s="139">
        <f t="shared" si="11"/>
        <v>2000000</v>
      </c>
      <c r="R195" s="140">
        <v>21304005</v>
      </c>
      <c r="S195" s="142" t="s">
        <v>824</v>
      </c>
      <c r="T195" s="139">
        <v>0</v>
      </c>
      <c r="U195" s="139"/>
      <c r="V195" s="139">
        <v>2000000</v>
      </c>
      <c r="W195" s="139">
        <v>2000000</v>
      </c>
      <c r="X195" s="139">
        <v>0</v>
      </c>
      <c r="Y195" s="139"/>
    </row>
    <row r="196" spans="1:25" s="156" customFormat="1" ht="15" customHeight="1" x14ac:dyDescent="0.25">
      <c r="A196" s="157">
        <v>21305</v>
      </c>
      <c r="B196" s="158" t="s">
        <v>503</v>
      </c>
      <c r="C196" s="154"/>
      <c r="D196" s="154"/>
      <c r="E196" s="154"/>
      <c r="F196" s="154"/>
      <c r="G196" s="154"/>
      <c r="H196" s="154"/>
      <c r="I196" s="158"/>
      <c r="J196" s="158"/>
      <c r="K196" s="158"/>
      <c r="L196" s="158"/>
      <c r="M196" s="154"/>
      <c r="N196" s="154"/>
      <c r="O196" s="154"/>
      <c r="P196" s="154"/>
      <c r="R196" s="157">
        <v>21305</v>
      </c>
      <c r="S196" s="158" t="s">
        <v>503</v>
      </c>
      <c r="T196" s="154">
        <v>0</v>
      </c>
      <c r="U196" s="154"/>
      <c r="V196" s="154">
        <v>1579253.6</v>
      </c>
      <c r="W196" s="154">
        <v>1579253.6</v>
      </c>
      <c r="X196" s="154">
        <v>0</v>
      </c>
      <c r="Y196" s="154"/>
    </row>
    <row r="197" spans="1:25" s="156" customFormat="1" ht="15" customHeight="1" x14ac:dyDescent="0.25">
      <c r="A197" s="157">
        <v>21305001</v>
      </c>
      <c r="B197" s="158" t="s">
        <v>502</v>
      </c>
      <c r="C197" s="154"/>
      <c r="D197" s="154"/>
      <c r="E197" s="154"/>
      <c r="F197" s="154"/>
      <c r="G197" s="154"/>
      <c r="H197" s="154"/>
      <c r="I197" s="158"/>
      <c r="J197" s="158"/>
      <c r="K197" s="158"/>
      <c r="L197" s="158"/>
      <c r="M197" s="154"/>
      <c r="N197" s="154"/>
      <c r="O197" s="154"/>
      <c r="P197" s="154"/>
      <c r="R197" s="157">
        <v>21305001</v>
      </c>
      <c r="S197" s="158" t="s">
        <v>502</v>
      </c>
      <c r="T197" s="154">
        <v>0</v>
      </c>
      <c r="U197" s="154"/>
      <c r="V197" s="154">
        <v>1579253.6</v>
      </c>
      <c r="W197" s="154">
        <v>1579253.6</v>
      </c>
      <c r="X197" s="154">
        <v>0</v>
      </c>
      <c r="Y197" s="154"/>
    </row>
    <row r="198" spans="1:25" ht="15" customHeight="1" x14ac:dyDescent="0.25">
      <c r="A198" s="140">
        <v>2130500101</v>
      </c>
      <c r="B198" s="142" t="s">
        <v>501</v>
      </c>
      <c r="C198" s="139">
        <v>0</v>
      </c>
      <c r="D198" s="139"/>
      <c r="E198" s="139">
        <v>1579253.6</v>
      </c>
      <c r="F198" s="139">
        <v>1579253.6</v>
      </c>
      <c r="G198" s="139">
        <v>0</v>
      </c>
      <c r="H198" s="139"/>
      <c r="I198" s="142" t="s">
        <v>694</v>
      </c>
      <c r="J198" s="142">
        <v>0</v>
      </c>
      <c r="K198" s="142">
        <v>0</v>
      </c>
      <c r="L198" s="142">
        <v>0</v>
      </c>
      <c r="M198" s="139">
        <f t="shared" ref="M198:M260" si="12">ROUND((G198-H198),0)</f>
        <v>0</v>
      </c>
      <c r="N198" s="139">
        <f t="shared" ref="N198:N260" si="13">ROUND((C198-D198),0)</f>
        <v>0</v>
      </c>
      <c r="O198" s="139">
        <f t="shared" ref="O198:O260" si="14">ROUND(E198,0)</f>
        <v>1579254</v>
      </c>
      <c r="P198" s="139">
        <f t="shared" ref="P198:P260" si="15">ROUND(F198,0)</f>
        <v>1579254</v>
      </c>
      <c r="R198" s="140">
        <v>2130500101</v>
      </c>
      <c r="S198" s="142" t="s">
        <v>501</v>
      </c>
      <c r="T198" s="139">
        <v>0</v>
      </c>
      <c r="U198" s="139"/>
      <c r="V198" s="139">
        <v>1579253.6</v>
      </c>
      <c r="W198" s="139">
        <v>1579253.6</v>
      </c>
      <c r="X198" s="139">
        <v>0</v>
      </c>
      <c r="Y198" s="139"/>
    </row>
    <row r="199" spans="1:25" s="156" customFormat="1" ht="15" customHeight="1" x14ac:dyDescent="0.25">
      <c r="A199" s="157">
        <v>214</v>
      </c>
      <c r="B199" s="158" t="s">
        <v>500</v>
      </c>
      <c r="C199" s="154"/>
      <c r="D199" s="154"/>
      <c r="E199" s="154"/>
      <c r="F199" s="154"/>
      <c r="G199" s="154"/>
      <c r="H199" s="154"/>
      <c r="I199" s="158"/>
      <c r="J199" s="158"/>
      <c r="K199" s="158"/>
      <c r="L199" s="158"/>
      <c r="M199" s="154"/>
      <c r="N199" s="154"/>
      <c r="O199" s="154"/>
      <c r="P199" s="154"/>
      <c r="R199" s="157">
        <v>214</v>
      </c>
      <c r="S199" s="158" t="s">
        <v>500</v>
      </c>
      <c r="T199" s="154"/>
      <c r="U199" s="154">
        <v>46887.01</v>
      </c>
      <c r="V199" s="154">
        <v>46887.01</v>
      </c>
      <c r="W199" s="154">
        <v>48019.89</v>
      </c>
      <c r="X199" s="154"/>
      <c r="Y199" s="154">
        <v>48019.89</v>
      </c>
    </row>
    <row r="200" spans="1:25" s="156" customFormat="1" ht="15" customHeight="1" x14ac:dyDescent="0.25">
      <c r="A200" s="157">
        <v>21401</v>
      </c>
      <c r="B200" s="158" t="s">
        <v>499</v>
      </c>
      <c r="C200" s="154"/>
      <c r="D200" s="154"/>
      <c r="E200" s="154"/>
      <c r="F200" s="154"/>
      <c r="G200" s="154"/>
      <c r="H200" s="154"/>
      <c r="I200" s="158"/>
      <c r="J200" s="158"/>
      <c r="K200" s="158"/>
      <c r="L200" s="158"/>
      <c r="M200" s="154"/>
      <c r="N200" s="154"/>
      <c r="O200" s="154"/>
      <c r="P200" s="154"/>
      <c r="R200" s="157">
        <v>21401</v>
      </c>
      <c r="S200" s="158" t="s">
        <v>499</v>
      </c>
      <c r="T200" s="154"/>
      <c r="U200" s="154">
        <v>46887.01</v>
      </c>
      <c r="V200" s="154">
        <v>46887.01</v>
      </c>
      <c r="W200" s="154">
        <v>48019.89</v>
      </c>
      <c r="X200" s="154"/>
      <c r="Y200" s="154">
        <v>48019.89</v>
      </c>
    </row>
    <row r="201" spans="1:25" s="156" customFormat="1" ht="15" customHeight="1" x14ac:dyDescent="0.25">
      <c r="A201" s="157">
        <v>21401005</v>
      </c>
      <c r="B201" s="158" t="s">
        <v>498</v>
      </c>
      <c r="C201" s="154"/>
      <c r="D201" s="154"/>
      <c r="E201" s="154"/>
      <c r="F201" s="154"/>
      <c r="G201" s="154"/>
      <c r="H201" s="154"/>
      <c r="I201" s="158"/>
      <c r="J201" s="158"/>
      <c r="K201" s="158"/>
      <c r="L201" s="158"/>
      <c r="M201" s="154"/>
      <c r="N201" s="154"/>
      <c r="O201" s="154"/>
      <c r="P201" s="154"/>
      <c r="R201" s="157">
        <v>21401005</v>
      </c>
      <c r="S201" s="158" t="s">
        <v>498</v>
      </c>
      <c r="T201" s="154"/>
      <c r="U201" s="154">
        <v>46887.01</v>
      </c>
      <c r="V201" s="154">
        <v>46887.01</v>
      </c>
      <c r="W201" s="154">
        <v>48019.89</v>
      </c>
      <c r="X201" s="154"/>
      <c r="Y201" s="154">
        <v>48019.89</v>
      </c>
    </row>
    <row r="202" spans="1:25" ht="15" customHeight="1" x14ac:dyDescent="0.25">
      <c r="A202" s="140">
        <v>2140100501</v>
      </c>
      <c r="B202" s="142" t="s">
        <v>497</v>
      </c>
      <c r="C202" s="139"/>
      <c r="D202" s="139">
        <v>23887.01</v>
      </c>
      <c r="E202" s="139">
        <v>23887.01</v>
      </c>
      <c r="F202" s="139">
        <v>25019.89</v>
      </c>
      <c r="G202" s="139"/>
      <c r="H202" s="139">
        <v>25019.89</v>
      </c>
      <c r="I202" s="142" t="s">
        <v>694</v>
      </c>
      <c r="J202" s="142" t="s">
        <v>909</v>
      </c>
      <c r="K202" s="142" t="s">
        <v>33</v>
      </c>
      <c r="L202" s="142" t="s">
        <v>87</v>
      </c>
      <c r="M202" s="139">
        <f t="shared" si="12"/>
        <v>-25020</v>
      </c>
      <c r="N202" s="139">
        <f t="shared" si="13"/>
        <v>-23887</v>
      </c>
      <c r="O202" s="139">
        <f t="shared" si="14"/>
        <v>23887</v>
      </c>
      <c r="P202" s="139">
        <f t="shared" si="15"/>
        <v>25020</v>
      </c>
      <c r="R202" s="140">
        <v>2140100501</v>
      </c>
      <c r="S202" s="142" t="s">
        <v>497</v>
      </c>
      <c r="T202" s="139"/>
      <c r="U202" s="139">
        <v>23887.01</v>
      </c>
      <c r="V202" s="139">
        <v>23887.01</v>
      </c>
      <c r="W202" s="139">
        <v>25019.89</v>
      </c>
      <c r="X202" s="139"/>
      <c r="Y202" s="139">
        <v>25019.89</v>
      </c>
    </row>
    <row r="203" spans="1:25" ht="15" customHeight="1" x14ac:dyDescent="0.25">
      <c r="A203" s="140">
        <v>2140100502</v>
      </c>
      <c r="B203" s="142" t="s">
        <v>496</v>
      </c>
      <c r="C203" s="139"/>
      <c r="D203" s="139">
        <v>23000</v>
      </c>
      <c r="E203" s="139">
        <v>23000</v>
      </c>
      <c r="F203" s="139">
        <v>23000</v>
      </c>
      <c r="G203" s="139"/>
      <c r="H203" s="139">
        <v>23000</v>
      </c>
      <c r="I203" s="142" t="s">
        <v>694</v>
      </c>
      <c r="J203" s="142" t="s">
        <v>909</v>
      </c>
      <c r="K203" s="142" t="s">
        <v>33</v>
      </c>
      <c r="L203" s="142" t="s">
        <v>88</v>
      </c>
      <c r="M203" s="139">
        <f t="shared" si="12"/>
        <v>-23000</v>
      </c>
      <c r="N203" s="139">
        <f t="shared" si="13"/>
        <v>-23000</v>
      </c>
      <c r="O203" s="139">
        <f t="shared" si="14"/>
        <v>23000</v>
      </c>
      <c r="P203" s="139">
        <f t="shared" si="15"/>
        <v>23000</v>
      </c>
      <c r="R203" s="140">
        <v>2140100502</v>
      </c>
      <c r="S203" s="142" t="s">
        <v>496</v>
      </c>
      <c r="T203" s="139"/>
      <c r="U203" s="139">
        <v>23000</v>
      </c>
      <c r="V203" s="139">
        <v>23000</v>
      </c>
      <c r="W203" s="139">
        <v>23000</v>
      </c>
      <c r="X203" s="139"/>
      <c r="Y203" s="139">
        <v>23000</v>
      </c>
    </row>
    <row r="204" spans="1:25" s="156" customFormat="1" ht="15" customHeight="1" x14ac:dyDescent="0.25">
      <c r="A204" s="157">
        <v>215</v>
      </c>
      <c r="B204" s="158" t="s">
        <v>495</v>
      </c>
      <c r="C204" s="154"/>
      <c r="D204" s="154"/>
      <c r="E204" s="154"/>
      <c r="F204" s="154"/>
      <c r="G204" s="154"/>
      <c r="H204" s="154"/>
      <c r="I204" s="158"/>
      <c r="J204" s="158"/>
      <c r="K204" s="158"/>
      <c r="L204" s="158"/>
      <c r="M204" s="154"/>
      <c r="N204" s="154"/>
      <c r="O204" s="154"/>
      <c r="P204" s="154"/>
      <c r="R204" s="157">
        <v>215</v>
      </c>
      <c r="S204" s="158" t="s">
        <v>495</v>
      </c>
      <c r="T204" s="154"/>
      <c r="U204" s="154">
        <v>182033</v>
      </c>
      <c r="V204" s="154">
        <v>182033</v>
      </c>
      <c r="W204" s="154">
        <v>600243</v>
      </c>
      <c r="X204" s="154"/>
      <c r="Y204" s="154">
        <v>600243</v>
      </c>
    </row>
    <row r="205" spans="1:25" s="156" customFormat="1" ht="15" customHeight="1" x14ac:dyDescent="0.25">
      <c r="A205" s="157">
        <v>21503</v>
      </c>
      <c r="B205" s="158" t="s">
        <v>494</v>
      </c>
      <c r="C205" s="154"/>
      <c r="D205" s="154"/>
      <c r="E205" s="154"/>
      <c r="F205" s="154"/>
      <c r="G205" s="154"/>
      <c r="H205" s="154"/>
      <c r="I205" s="158"/>
      <c r="J205" s="158"/>
      <c r="K205" s="158"/>
      <c r="L205" s="158"/>
      <c r="M205" s="154"/>
      <c r="N205" s="154"/>
      <c r="O205" s="154"/>
      <c r="P205" s="154"/>
      <c r="R205" s="157">
        <v>21503</v>
      </c>
      <c r="S205" s="158" t="s">
        <v>494</v>
      </c>
      <c r="T205" s="154"/>
      <c r="U205" s="154">
        <v>182033</v>
      </c>
      <c r="V205" s="154">
        <v>182033</v>
      </c>
      <c r="W205" s="154">
        <v>600243</v>
      </c>
      <c r="X205" s="154"/>
      <c r="Y205" s="154">
        <v>600243</v>
      </c>
    </row>
    <row r="206" spans="1:25" s="156" customFormat="1" ht="15" customHeight="1" x14ac:dyDescent="0.25">
      <c r="A206" s="157">
        <v>21503002</v>
      </c>
      <c r="B206" s="158" t="s">
        <v>493</v>
      </c>
      <c r="C206" s="154"/>
      <c r="D206" s="154"/>
      <c r="E206" s="154"/>
      <c r="F206" s="154"/>
      <c r="G206" s="154"/>
      <c r="H206" s="154"/>
      <c r="I206" s="158"/>
      <c r="J206" s="158"/>
      <c r="K206" s="158"/>
      <c r="L206" s="158"/>
      <c r="M206" s="154"/>
      <c r="N206" s="154"/>
      <c r="O206" s="154"/>
      <c r="P206" s="154"/>
      <c r="R206" s="157">
        <v>21503002</v>
      </c>
      <c r="S206" s="158" t="s">
        <v>493</v>
      </c>
      <c r="T206" s="154"/>
      <c r="U206" s="154">
        <v>182033</v>
      </c>
      <c r="V206" s="154">
        <v>182033</v>
      </c>
      <c r="W206" s="154">
        <v>600243</v>
      </c>
      <c r="X206" s="154"/>
      <c r="Y206" s="154">
        <v>600243</v>
      </c>
    </row>
    <row r="207" spans="1:25" ht="15" customHeight="1" x14ac:dyDescent="0.25">
      <c r="A207" s="140">
        <v>2150300202</v>
      </c>
      <c r="B207" s="142" t="s">
        <v>492</v>
      </c>
      <c r="C207" s="139"/>
      <c r="D207" s="139">
        <v>37500</v>
      </c>
      <c r="E207" s="139">
        <v>37500</v>
      </c>
      <c r="F207" s="139">
        <v>37500</v>
      </c>
      <c r="G207" s="139"/>
      <c r="H207" s="139">
        <v>37500</v>
      </c>
      <c r="I207" s="142" t="s">
        <v>694</v>
      </c>
      <c r="J207" s="142" t="s">
        <v>909</v>
      </c>
      <c r="K207" s="142" t="s">
        <v>33</v>
      </c>
      <c r="L207" s="142" t="s">
        <v>89</v>
      </c>
      <c r="M207" s="139">
        <f t="shared" si="12"/>
        <v>-37500</v>
      </c>
      <c r="N207" s="139">
        <f t="shared" si="13"/>
        <v>-37500</v>
      </c>
      <c r="O207" s="139">
        <f t="shared" si="14"/>
        <v>37500</v>
      </c>
      <c r="P207" s="139">
        <f t="shared" si="15"/>
        <v>37500</v>
      </c>
      <c r="R207" s="140">
        <v>2150300202</v>
      </c>
      <c r="S207" s="142" t="s">
        <v>492</v>
      </c>
      <c r="T207" s="139"/>
      <c r="U207" s="139">
        <v>37500</v>
      </c>
      <c r="V207" s="139">
        <v>37500</v>
      </c>
      <c r="W207" s="139">
        <v>37500</v>
      </c>
      <c r="X207" s="139"/>
      <c r="Y207" s="139">
        <v>37500</v>
      </c>
    </row>
    <row r="208" spans="1:25" ht="15" customHeight="1" x14ac:dyDescent="0.25">
      <c r="A208" s="140">
        <v>2150300203</v>
      </c>
      <c r="B208" s="142" t="s">
        <v>825</v>
      </c>
      <c r="C208" s="139">
        <v>0</v>
      </c>
      <c r="D208" s="139"/>
      <c r="E208" s="139"/>
      <c r="F208" s="139">
        <v>15000</v>
      </c>
      <c r="G208" s="139"/>
      <c r="H208" s="139">
        <v>15000</v>
      </c>
      <c r="I208" s="142" t="s">
        <v>694</v>
      </c>
      <c r="J208" s="142" t="s">
        <v>909</v>
      </c>
      <c r="K208" s="142" t="s">
        <v>33</v>
      </c>
      <c r="L208" s="142" t="s">
        <v>89</v>
      </c>
      <c r="M208" s="139">
        <f t="shared" si="12"/>
        <v>-15000</v>
      </c>
      <c r="N208" s="139">
        <f t="shared" si="13"/>
        <v>0</v>
      </c>
      <c r="O208" s="139">
        <f t="shared" si="14"/>
        <v>0</v>
      </c>
      <c r="P208" s="139">
        <f t="shared" si="15"/>
        <v>15000</v>
      </c>
      <c r="R208" s="140">
        <v>2150300203</v>
      </c>
      <c r="S208" s="142" t="s">
        <v>825</v>
      </c>
      <c r="T208" s="139">
        <v>0</v>
      </c>
      <c r="U208" s="139"/>
      <c r="V208" s="139"/>
      <c r="W208" s="139">
        <v>15000</v>
      </c>
      <c r="X208" s="139"/>
      <c r="Y208" s="139">
        <v>15000</v>
      </c>
    </row>
    <row r="209" spans="1:25" s="156" customFormat="1" ht="15" customHeight="1" x14ac:dyDescent="0.25">
      <c r="A209" s="157">
        <v>2150300204</v>
      </c>
      <c r="B209" s="158" t="s">
        <v>491</v>
      </c>
      <c r="C209" s="154"/>
      <c r="D209" s="154"/>
      <c r="E209" s="154"/>
      <c r="F209" s="154"/>
      <c r="G209" s="154"/>
      <c r="H209" s="154"/>
      <c r="I209" s="158"/>
      <c r="J209" s="158"/>
      <c r="K209" s="158"/>
      <c r="L209" s="158"/>
      <c r="M209" s="154"/>
      <c r="N209" s="154"/>
      <c r="O209" s="154"/>
      <c r="P209" s="154"/>
      <c r="R209" s="157">
        <v>2150300204</v>
      </c>
      <c r="S209" s="158" t="s">
        <v>491</v>
      </c>
      <c r="T209" s="154"/>
      <c r="U209" s="154">
        <v>66667</v>
      </c>
      <c r="V209" s="154">
        <v>66667</v>
      </c>
      <c r="W209" s="154">
        <v>31250</v>
      </c>
      <c r="X209" s="154"/>
      <c r="Y209" s="154">
        <v>31250</v>
      </c>
    </row>
    <row r="210" spans="1:25" ht="15" customHeight="1" x14ac:dyDescent="0.25">
      <c r="A210" s="140">
        <v>21503002042</v>
      </c>
      <c r="B210" s="142" t="s">
        <v>490</v>
      </c>
      <c r="C210" s="139"/>
      <c r="D210" s="139">
        <v>10417</v>
      </c>
      <c r="E210" s="139">
        <v>10417</v>
      </c>
      <c r="F210" s="139">
        <v>12500</v>
      </c>
      <c r="G210" s="139"/>
      <c r="H210" s="139">
        <v>12500</v>
      </c>
      <c r="I210" s="142" t="s">
        <v>694</v>
      </c>
      <c r="J210" s="142" t="s">
        <v>909</v>
      </c>
      <c r="K210" s="142" t="s">
        <v>33</v>
      </c>
      <c r="L210" s="142" t="s">
        <v>89</v>
      </c>
      <c r="M210" s="139">
        <f t="shared" si="12"/>
        <v>-12500</v>
      </c>
      <c r="N210" s="139">
        <f t="shared" si="13"/>
        <v>-10417</v>
      </c>
      <c r="O210" s="139">
        <f t="shared" si="14"/>
        <v>10417</v>
      </c>
      <c r="P210" s="139">
        <f t="shared" si="15"/>
        <v>12500</v>
      </c>
      <c r="R210" s="140">
        <v>21503002042</v>
      </c>
      <c r="S210" s="142" t="s">
        <v>490</v>
      </c>
      <c r="T210" s="139"/>
      <c r="U210" s="139">
        <v>10417</v>
      </c>
      <c r="V210" s="139">
        <v>10417</v>
      </c>
      <c r="W210" s="139">
        <v>12500</v>
      </c>
      <c r="X210" s="139"/>
      <c r="Y210" s="139">
        <v>12500</v>
      </c>
    </row>
    <row r="211" spans="1:25" ht="15" customHeight="1" x14ac:dyDescent="0.25">
      <c r="A211" s="140">
        <v>21503002043</v>
      </c>
      <c r="B211" s="142" t="s">
        <v>489</v>
      </c>
      <c r="C211" s="139"/>
      <c r="D211" s="139">
        <v>37500</v>
      </c>
      <c r="E211" s="139">
        <v>37500</v>
      </c>
      <c r="F211" s="139"/>
      <c r="G211" s="139">
        <v>0</v>
      </c>
      <c r="H211" s="139"/>
      <c r="I211" s="142" t="s">
        <v>694</v>
      </c>
      <c r="J211" s="142" t="s">
        <v>909</v>
      </c>
      <c r="K211" s="142" t="s">
        <v>33</v>
      </c>
      <c r="L211" s="142" t="s">
        <v>89</v>
      </c>
      <c r="M211" s="139">
        <f t="shared" si="12"/>
        <v>0</v>
      </c>
      <c r="N211" s="139">
        <f t="shared" si="13"/>
        <v>-37500</v>
      </c>
      <c r="O211" s="139">
        <f t="shared" si="14"/>
        <v>37500</v>
      </c>
      <c r="P211" s="139">
        <f t="shared" si="15"/>
        <v>0</v>
      </c>
      <c r="R211" s="140">
        <v>21503002043</v>
      </c>
      <c r="S211" s="142" t="s">
        <v>489</v>
      </c>
      <c r="T211" s="139"/>
      <c r="U211" s="139">
        <v>37500</v>
      </c>
      <c r="V211" s="139">
        <v>37500</v>
      </c>
      <c r="W211" s="139"/>
      <c r="X211" s="139">
        <v>0</v>
      </c>
      <c r="Y211" s="139"/>
    </row>
    <row r="212" spans="1:25" ht="15" customHeight="1" x14ac:dyDescent="0.25">
      <c r="A212" s="140">
        <v>21503002044</v>
      </c>
      <c r="B212" s="142" t="s">
        <v>488</v>
      </c>
      <c r="C212" s="139"/>
      <c r="D212" s="139">
        <v>18750</v>
      </c>
      <c r="E212" s="139">
        <v>18750</v>
      </c>
      <c r="F212" s="139">
        <v>18750</v>
      </c>
      <c r="G212" s="139"/>
      <c r="H212" s="139">
        <v>18750</v>
      </c>
      <c r="I212" s="142" t="s">
        <v>694</v>
      </c>
      <c r="J212" s="142" t="s">
        <v>909</v>
      </c>
      <c r="K212" s="142" t="s">
        <v>33</v>
      </c>
      <c r="L212" s="142" t="s">
        <v>89</v>
      </c>
      <c r="M212" s="139">
        <f t="shared" si="12"/>
        <v>-18750</v>
      </c>
      <c r="N212" s="139">
        <f t="shared" si="13"/>
        <v>-18750</v>
      </c>
      <c r="O212" s="139">
        <f t="shared" si="14"/>
        <v>18750</v>
      </c>
      <c r="P212" s="139">
        <f t="shared" si="15"/>
        <v>18750</v>
      </c>
      <c r="R212" s="140">
        <v>21503002044</v>
      </c>
      <c r="S212" s="142" t="s">
        <v>488</v>
      </c>
      <c r="T212" s="139"/>
      <c r="U212" s="139">
        <v>18750</v>
      </c>
      <c r="V212" s="139">
        <v>18750</v>
      </c>
      <c r="W212" s="139">
        <v>18750</v>
      </c>
      <c r="X212" s="139"/>
      <c r="Y212" s="139">
        <v>18750</v>
      </c>
    </row>
    <row r="213" spans="1:25" ht="15" customHeight="1" x14ac:dyDescent="0.25">
      <c r="A213" s="140">
        <v>2150300206</v>
      </c>
      <c r="B213" s="142" t="s">
        <v>826</v>
      </c>
      <c r="C213" s="139">
        <v>0</v>
      </c>
      <c r="D213" s="139"/>
      <c r="E213" s="139"/>
      <c r="F213" s="139">
        <v>315000</v>
      </c>
      <c r="G213" s="139"/>
      <c r="H213" s="139">
        <v>315000</v>
      </c>
      <c r="I213" s="142" t="s">
        <v>694</v>
      </c>
      <c r="J213" s="142" t="s">
        <v>909</v>
      </c>
      <c r="K213" s="142" t="s">
        <v>33</v>
      </c>
      <c r="L213" s="142" t="s">
        <v>89</v>
      </c>
      <c r="M213" s="139">
        <f t="shared" si="12"/>
        <v>-315000</v>
      </c>
      <c r="N213" s="139">
        <f t="shared" si="13"/>
        <v>0</v>
      </c>
      <c r="O213" s="139">
        <f t="shared" si="14"/>
        <v>0</v>
      </c>
      <c r="P213" s="139">
        <f t="shared" si="15"/>
        <v>315000</v>
      </c>
      <c r="R213" s="140">
        <v>2150300206</v>
      </c>
      <c r="S213" s="142" t="s">
        <v>826</v>
      </c>
      <c r="T213" s="139">
        <v>0</v>
      </c>
      <c r="U213" s="139"/>
      <c r="V213" s="139"/>
      <c r="W213" s="139">
        <v>315000</v>
      </c>
      <c r="X213" s="139"/>
      <c r="Y213" s="139">
        <v>315000</v>
      </c>
    </row>
    <row r="214" spans="1:25" s="156" customFormat="1" ht="15" customHeight="1" x14ac:dyDescent="0.25">
      <c r="A214" s="157">
        <v>2150300207</v>
      </c>
      <c r="B214" s="158" t="s">
        <v>487</v>
      </c>
      <c r="C214" s="154"/>
      <c r="D214" s="154"/>
      <c r="E214" s="154"/>
      <c r="F214" s="154"/>
      <c r="G214" s="154"/>
      <c r="H214" s="154"/>
      <c r="I214" s="158"/>
      <c r="J214" s="158"/>
      <c r="K214" s="158"/>
      <c r="L214" s="158"/>
      <c r="M214" s="154"/>
      <c r="N214" s="154"/>
      <c r="O214" s="154"/>
      <c r="P214" s="154"/>
      <c r="R214" s="157">
        <v>2150300207</v>
      </c>
      <c r="S214" s="158" t="s">
        <v>487</v>
      </c>
      <c r="T214" s="154"/>
      <c r="U214" s="154">
        <v>14700</v>
      </c>
      <c r="V214" s="154">
        <v>14700</v>
      </c>
      <c r="W214" s="154">
        <v>43005</v>
      </c>
      <c r="X214" s="154"/>
      <c r="Y214" s="154">
        <v>43005</v>
      </c>
    </row>
    <row r="215" spans="1:25" ht="15" customHeight="1" x14ac:dyDescent="0.25">
      <c r="A215" s="140">
        <v>21503002071</v>
      </c>
      <c r="B215" s="142" t="s">
        <v>486</v>
      </c>
      <c r="C215" s="139">
        <v>0</v>
      </c>
      <c r="D215" s="139"/>
      <c r="E215" s="139"/>
      <c r="F215" s="139">
        <v>11458</v>
      </c>
      <c r="G215" s="139"/>
      <c r="H215" s="139">
        <v>11458</v>
      </c>
      <c r="I215" s="142" t="s">
        <v>694</v>
      </c>
      <c r="J215" s="142" t="s">
        <v>909</v>
      </c>
      <c r="K215" s="142" t="s">
        <v>33</v>
      </c>
      <c r="L215" s="142" t="s">
        <v>89</v>
      </c>
      <c r="M215" s="139">
        <f t="shared" si="12"/>
        <v>-11458</v>
      </c>
      <c r="N215" s="139">
        <f t="shared" si="13"/>
        <v>0</v>
      </c>
      <c r="O215" s="139">
        <f t="shared" si="14"/>
        <v>0</v>
      </c>
      <c r="P215" s="139">
        <f t="shared" si="15"/>
        <v>11458</v>
      </c>
      <c r="R215" s="140">
        <v>21503002071</v>
      </c>
      <c r="S215" s="142" t="s">
        <v>486</v>
      </c>
      <c r="T215" s="139">
        <v>0</v>
      </c>
      <c r="U215" s="139"/>
      <c r="V215" s="139"/>
      <c r="W215" s="139">
        <v>11458</v>
      </c>
      <c r="X215" s="139"/>
      <c r="Y215" s="139">
        <v>11458</v>
      </c>
    </row>
    <row r="216" spans="1:25" ht="15" customHeight="1" x14ac:dyDescent="0.25">
      <c r="A216" s="140">
        <v>21503002072</v>
      </c>
      <c r="B216" s="142" t="s">
        <v>485</v>
      </c>
      <c r="C216" s="139">
        <v>0</v>
      </c>
      <c r="D216" s="139"/>
      <c r="E216" s="139"/>
      <c r="F216" s="139">
        <v>11458</v>
      </c>
      <c r="G216" s="139"/>
      <c r="H216" s="139">
        <v>11458</v>
      </c>
      <c r="I216" s="142" t="s">
        <v>694</v>
      </c>
      <c r="J216" s="142" t="s">
        <v>909</v>
      </c>
      <c r="K216" s="142" t="s">
        <v>33</v>
      </c>
      <c r="L216" s="142" t="s">
        <v>89</v>
      </c>
      <c r="M216" s="139">
        <f t="shared" si="12"/>
        <v>-11458</v>
      </c>
      <c r="N216" s="139">
        <f t="shared" si="13"/>
        <v>0</v>
      </c>
      <c r="O216" s="139">
        <f t="shared" si="14"/>
        <v>0</v>
      </c>
      <c r="P216" s="139">
        <f t="shared" si="15"/>
        <v>11458</v>
      </c>
      <c r="R216" s="140">
        <v>21503002072</v>
      </c>
      <c r="S216" s="142" t="s">
        <v>485</v>
      </c>
      <c r="T216" s="139">
        <v>0</v>
      </c>
      <c r="U216" s="139"/>
      <c r="V216" s="139"/>
      <c r="W216" s="139">
        <v>11458</v>
      </c>
      <c r="X216" s="139"/>
      <c r="Y216" s="139">
        <v>11458</v>
      </c>
    </row>
    <row r="217" spans="1:25" ht="15" customHeight="1" x14ac:dyDescent="0.25">
      <c r="A217" s="140">
        <v>21503002073</v>
      </c>
      <c r="B217" s="142" t="s">
        <v>827</v>
      </c>
      <c r="C217" s="139">
        <v>0</v>
      </c>
      <c r="D217" s="139"/>
      <c r="E217" s="139"/>
      <c r="F217" s="139">
        <v>9000</v>
      </c>
      <c r="G217" s="139"/>
      <c r="H217" s="139">
        <v>9000</v>
      </c>
      <c r="I217" s="142" t="s">
        <v>694</v>
      </c>
      <c r="J217" s="142" t="s">
        <v>909</v>
      </c>
      <c r="K217" s="142" t="s">
        <v>33</v>
      </c>
      <c r="L217" s="142" t="s">
        <v>89</v>
      </c>
      <c r="M217" s="139">
        <f t="shared" si="12"/>
        <v>-9000</v>
      </c>
      <c r="N217" s="139">
        <f t="shared" si="13"/>
        <v>0</v>
      </c>
      <c r="O217" s="139">
        <f t="shared" si="14"/>
        <v>0</v>
      </c>
      <c r="P217" s="139">
        <f t="shared" si="15"/>
        <v>9000</v>
      </c>
      <c r="R217" s="140">
        <v>21503002073</v>
      </c>
      <c r="S217" s="142" t="s">
        <v>827</v>
      </c>
      <c r="T217" s="139">
        <v>0</v>
      </c>
      <c r="U217" s="139"/>
      <c r="V217" s="139"/>
      <c r="W217" s="139">
        <v>9000</v>
      </c>
      <c r="X217" s="139"/>
      <c r="Y217" s="139">
        <v>9000</v>
      </c>
    </row>
    <row r="218" spans="1:25" ht="15" customHeight="1" x14ac:dyDescent="0.25">
      <c r="A218" s="140">
        <v>21503002074</v>
      </c>
      <c r="B218" s="142" t="s">
        <v>483</v>
      </c>
      <c r="C218" s="139"/>
      <c r="D218" s="139">
        <v>672</v>
      </c>
      <c r="E218" s="139">
        <v>672</v>
      </c>
      <c r="F218" s="139">
        <v>672</v>
      </c>
      <c r="G218" s="139"/>
      <c r="H218" s="139">
        <v>672</v>
      </c>
      <c r="I218" s="142" t="s">
        <v>694</v>
      </c>
      <c r="J218" s="142" t="s">
        <v>909</v>
      </c>
      <c r="K218" s="142" t="s">
        <v>33</v>
      </c>
      <c r="L218" s="142" t="s">
        <v>89</v>
      </c>
      <c r="M218" s="139">
        <f t="shared" si="12"/>
        <v>-672</v>
      </c>
      <c r="N218" s="139">
        <f t="shared" si="13"/>
        <v>-672</v>
      </c>
      <c r="O218" s="139">
        <f t="shared" si="14"/>
        <v>672</v>
      </c>
      <c r="P218" s="139">
        <f t="shared" si="15"/>
        <v>672</v>
      </c>
      <c r="R218" s="140">
        <v>21503002074</v>
      </c>
      <c r="S218" s="142" t="s">
        <v>483</v>
      </c>
      <c r="T218" s="139"/>
      <c r="U218" s="139">
        <v>672</v>
      </c>
      <c r="V218" s="139">
        <v>672</v>
      </c>
      <c r="W218" s="139">
        <v>672</v>
      </c>
      <c r="X218" s="139"/>
      <c r="Y218" s="139">
        <v>672</v>
      </c>
    </row>
    <row r="219" spans="1:25" ht="15" customHeight="1" x14ac:dyDescent="0.25">
      <c r="A219" s="140">
        <v>21503002076</v>
      </c>
      <c r="B219" s="142" t="s">
        <v>482</v>
      </c>
      <c r="C219" s="139"/>
      <c r="D219" s="139">
        <v>3611</v>
      </c>
      <c r="E219" s="139">
        <v>3611</v>
      </c>
      <c r="F219" s="139"/>
      <c r="G219" s="139">
        <v>0</v>
      </c>
      <c r="H219" s="139"/>
      <c r="I219" s="142" t="s">
        <v>694</v>
      </c>
      <c r="J219" s="142" t="s">
        <v>909</v>
      </c>
      <c r="K219" s="142" t="s">
        <v>33</v>
      </c>
      <c r="L219" s="142" t="s">
        <v>89</v>
      </c>
      <c r="M219" s="139">
        <f t="shared" si="12"/>
        <v>0</v>
      </c>
      <c r="N219" s="139">
        <f t="shared" si="13"/>
        <v>-3611</v>
      </c>
      <c r="O219" s="139">
        <f t="shared" si="14"/>
        <v>3611</v>
      </c>
      <c r="P219" s="139">
        <f t="shared" si="15"/>
        <v>0</v>
      </c>
      <c r="R219" s="140">
        <v>21503002076</v>
      </c>
      <c r="S219" s="142" t="s">
        <v>482</v>
      </c>
      <c r="T219" s="139"/>
      <c r="U219" s="139">
        <v>3611</v>
      </c>
      <c r="V219" s="139">
        <v>3611</v>
      </c>
      <c r="W219" s="139"/>
      <c r="X219" s="139">
        <v>0</v>
      </c>
      <c r="Y219" s="139"/>
    </row>
    <row r="220" spans="1:25" ht="15" customHeight="1" x14ac:dyDescent="0.25">
      <c r="A220" s="140">
        <v>21503002077</v>
      </c>
      <c r="B220" s="142" t="s">
        <v>481</v>
      </c>
      <c r="C220" s="139"/>
      <c r="D220" s="139">
        <v>10417</v>
      </c>
      <c r="E220" s="139">
        <v>10417</v>
      </c>
      <c r="F220" s="139">
        <v>10417</v>
      </c>
      <c r="G220" s="139"/>
      <c r="H220" s="139">
        <v>10417</v>
      </c>
      <c r="I220" s="142" t="s">
        <v>694</v>
      </c>
      <c r="J220" s="142" t="s">
        <v>909</v>
      </c>
      <c r="K220" s="142" t="s">
        <v>33</v>
      </c>
      <c r="L220" s="142" t="s">
        <v>89</v>
      </c>
      <c r="M220" s="139">
        <f t="shared" si="12"/>
        <v>-10417</v>
      </c>
      <c r="N220" s="139">
        <f t="shared" si="13"/>
        <v>-10417</v>
      </c>
      <c r="O220" s="139">
        <f t="shared" si="14"/>
        <v>10417</v>
      </c>
      <c r="P220" s="139">
        <f t="shared" si="15"/>
        <v>10417</v>
      </c>
      <c r="R220" s="140">
        <v>21503002077</v>
      </c>
      <c r="S220" s="142" t="s">
        <v>481</v>
      </c>
      <c r="T220" s="139"/>
      <c r="U220" s="139">
        <v>10417</v>
      </c>
      <c r="V220" s="139">
        <v>10417</v>
      </c>
      <c r="W220" s="139">
        <v>10417</v>
      </c>
      <c r="X220" s="139"/>
      <c r="Y220" s="139">
        <v>10417</v>
      </c>
    </row>
    <row r="221" spans="1:25" ht="15" customHeight="1" x14ac:dyDescent="0.25">
      <c r="A221" s="140">
        <v>2150300208</v>
      </c>
      <c r="B221" s="142" t="s">
        <v>480</v>
      </c>
      <c r="C221" s="139"/>
      <c r="D221" s="139">
        <v>34594</v>
      </c>
      <c r="E221" s="139">
        <v>34594</v>
      </c>
      <c r="F221" s="139">
        <v>84500</v>
      </c>
      <c r="G221" s="139"/>
      <c r="H221" s="139">
        <v>84500</v>
      </c>
      <c r="I221" s="142" t="s">
        <v>694</v>
      </c>
      <c r="J221" s="142" t="s">
        <v>909</v>
      </c>
      <c r="K221" s="142" t="s">
        <v>33</v>
      </c>
      <c r="L221" s="142" t="s">
        <v>89</v>
      </c>
      <c r="M221" s="139">
        <f t="shared" si="12"/>
        <v>-84500</v>
      </c>
      <c r="N221" s="139">
        <f t="shared" si="13"/>
        <v>-34594</v>
      </c>
      <c r="O221" s="139">
        <f t="shared" si="14"/>
        <v>34594</v>
      </c>
      <c r="P221" s="139">
        <f t="shared" si="15"/>
        <v>84500</v>
      </c>
      <c r="R221" s="140">
        <v>2150300208</v>
      </c>
      <c r="S221" s="142" t="s">
        <v>480</v>
      </c>
      <c r="T221" s="139"/>
      <c r="U221" s="139">
        <v>34594</v>
      </c>
      <c r="V221" s="139">
        <v>34594</v>
      </c>
      <c r="W221" s="139">
        <v>84500</v>
      </c>
      <c r="X221" s="139"/>
      <c r="Y221" s="139">
        <v>84500</v>
      </c>
    </row>
    <row r="222" spans="1:25" ht="15" customHeight="1" x14ac:dyDescent="0.25">
      <c r="A222" s="140">
        <v>2150300209</v>
      </c>
      <c r="B222" s="142" t="s">
        <v>479</v>
      </c>
      <c r="C222" s="139"/>
      <c r="D222" s="139">
        <v>28572</v>
      </c>
      <c r="E222" s="139">
        <v>28572</v>
      </c>
      <c r="F222" s="139">
        <v>28572</v>
      </c>
      <c r="G222" s="139"/>
      <c r="H222" s="139">
        <v>28572</v>
      </c>
      <c r="I222" s="142" t="s">
        <v>694</v>
      </c>
      <c r="J222" s="142" t="s">
        <v>909</v>
      </c>
      <c r="K222" s="142" t="s">
        <v>33</v>
      </c>
      <c r="L222" s="142" t="s">
        <v>89</v>
      </c>
      <c r="M222" s="139">
        <f t="shared" si="12"/>
        <v>-28572</v>
      </c>
      <c r="N222" s="139">
        <f t="shared" si="13"/>
        <v>-28572</v>
      </c>
      <c r="O222" s="139">
        <f t="shared" si="14"/>
        <v>28572</v>
      </c>
      <c r="P222" s="139">
        <f t="shared" si="15"/>
        <v>28572</v>
      </c>
      <c r="R222" s="140">
        <v>2150300209</v>
      </c>
      <c r="S222" s="142" t="s">
        <v>479</v>
      </c>
      <c r="T222" s="139"/>
      <c r="U222" s="139">
        <v>28572</v>
      </c>
      <c r="V222" s="139">
        <v>28572</v>
      </c>
      <c r="W222" s="139">
        <v>28572</v>
      </c>
      <c r="X222" s="139"/>
      <c r="Y222" s="139">
        <v>28572</v>
      </c>
    </row>
    <row r="223" spans="1:25" ht="15" customHeight="1" x14ac:dyDescent="0.25">
      <c r="A223" s="140">
        <v>2150300212</v>
      </c>
      <c r="B223" s="142" t="s">
        <v>828</v>
      </c>
      <c r="C223" s="139">
        <v>0</v>
      </c>
      <c r="D223" s="139"/>
      <c r="E223" s="139"/>
      <c r="F223" s="139">
        <v>45416</v>
      </c>
      <c r="G223" s="139"/>
      <c r="H223" s="139">
        <v>45416</v>
      </c>
      <c r="I223" s="142" t="s">
        <v>694</v>
      </c>
      <c r="J223" s="142" t="s">
        <v>909</v>
      </c>
      <c r="K223" s="142" t="s">
        <v>33</v>
      </c>
      <c r="L223" s="142" t="s">
        <v>89</v>
      </c>
      <c r="M223" s="139">
        <f t="shared" si="12"/>
        <v>-45416</v>
      </c>
      <c r="N223" s="139">
        <f t="shared" si="13"/>
        <v>0</v>
      </c>
      <c r="O223" s="139">
        <f t="shared" si="14"/>
        <v>0</v>
      </c>
      <c r="P223" s="139">
        <f t="shared" si="15"/>
        <v>45416</v>
      </c>
      <c r="R223" s="140">
        <v>2150300212</v>
      </c>
      <c r="S223" s="142" t="s">
        <v>828</v>
      </c>
      <c r="T223" s="139">
        <v>0</v>
      </c>
      <c r="U223" s="139"/>
      <c r="V223" s="139"/>
      <c r="W223" s="139">
        <v>45416</v>
      </c>
      <c r="X223" s="139"/>
      <c r="Y223" s="139">
        <v>45416</v>
      </c>
    </row>
    <row r="224" spans="1:25" s="156" customFormat="1" ht="15" customHeight="1" x14ac:dyDescent="0.25">
      <c r="A224" s="157">
        <v>216</v>
      </c>
      <c r="B224" s="158" t="s">
        <v>476</v>
      </c>
      <c r="C224" s="154"/>
      <c r="D224" s="154"/>
      <c r="E224" s="154"/>
      <c r="F224" s="154"/>
      <c r="G224" s="154"/>
      <c r="H224" s="154"/>
      <c r="I224" s="158"/>
      <c r="J224" s="158"/>
      <c r="K224" s="158"/>
      <c r="L224" s="158"/>
      <c r="M224" s="154"/>
      <c r="N224" s="154"/>
      <c r="O224" s="154"/>
      <c r="P224" s="154"/>
      <c r="R224" s="157">
        <v>216</v>
      </c>
      <c r="S224" s="158" t="s">
        <v>476</v>
      </c>
      <c r="T224" s="154"/>
      <c r="U224" s="154">
        <v>18032.79</v>
      </c>
      <c r="V224" s="154">
        <v>334991.05</v>
      </c>
      <c r="W224" s="154">
        <v>1105273.56</v>
      </c>
      <c r="X224" s="154"/>
      <c r="Y224" s="154">
        <v>788315.3</v>
      </c>
    </row>
    <row r="225" spans="1:25" s="156" customFormat="1" ht="15" customHeight="1" x14ac:dyDescent="0.25">
      <c r="A225" s="157">
        <v>21601</v>
      </c>
      <c r="B225" s="158" t="s">
        <v>475</v>
      </c>
      <c r="C225" s="154"/>
      <c r="D225" s="154"/>
      <c r="E225" s="154"/>
      <c r="F225" s="154"/>
      <c r="G225" s="154"/>
      <c r="H225" s="154"/>
      <c r="I225" s="158"/>
      <c r="J225" s="158"/>
      <c r="K225" s="158"/>
      <c r="L225" s="158"/>
      <c r="M225" s="154"/>
      <c r="N225" s="154"/>
      <c r="O225" s="154"/>
      <c r="P225" s="154"/>
      <c r="R225" s="157">
        <v>21601</v>
      </c>
      <c r="S225" s="158" t="s">
        <v>475</v>
      </c>
      <c r="T225" s="154"/>
      <c r="U225" s="154">
        <v>18032.79</v>
      </c>
      <c r="V225" s="154">
        <v>334991.05</v>
      </c>
      <c r="W225" s="154">
        <v>1105273.56</v>
      </c>
      <c r="X225" s="154"/>
      <c r="Y225" s="154">
        <v>788315.3</v>
      </c>
    </row>
    <row r="226" spans="1:25" s="156" customFormat="1" ht="15" customHeight="1" x14ac:dyDescent="0.25">
      <c r="A226" s="157">
        <v>21601001</v>
      </c>
      <c r="B226" s="158" t="s">
        <v>474</v>
      </c>
      <c r="C226" s="154"/>
      <c r="D226" s="154"/>
      <c r="E226" s="154"/>
      <c r="F226" s="154"/>
      <c r="G226" s="154"/>
      <c r="H226" s="154"/>
      <c r="I226" s="158"/>
      <c r="J226" s="158"/>
      <c r="K226" s="158"/>
      <c r="L226" s="158"/>
      <c r="M226" s="154"/>
      <c r="N226" s="154"/>
      <c r="O226" s="154"/>
      <c r="P226" s="154"/>
      <c r="R226" s="157">
        <v>21601001</v>
      </c>
      <c r="S226" s="158" t="s">
        <v>474</v>
      </c>
      <c r="T226" s="154"/>
      <c r="U226" s="154">
        <v>18032.79</v>
      </c>
      <c r="V226" s="154">
        <v>334991.05</v>
      </c>
      <c r="W226" s="154">
        <v>1105273.56</v>
      </c>
      <c r="X226" s="154"/>
      <c r="Y226" s="154">
        <v>788315.3</v>
      </c>
    </row>
    <row r="227" spans="1:25" ht="15" customHeight="1" x14ac:dyDescent="0.25">
      <c r="A227" s="140">
        <v>2160100101</v>
      </c>
      <c r="B227" s="142" t="s">
        <v>473</v>
      </c>
      <c r="C227" s="139"/>
      <c r="D227" s="139">
        <v>18032.79</v>
      </c>
      <c r="E227" s="139">
        <v>334991.05</v>
      </c>
      <c r="F227" s="139">
        <v>1105273.56</v>
      </c>
      <c r="G227" s="139"/>
      <c r="H227" s="139">
        <v>788315.3</v>
      </c>
      <c r="I227" s="142" t="s">
        <v>694</v>
      </c>
      <c r="J227" s="142" t="s">
        <v>909</v>
      </c>
      <c r="K227" s="142" t="s">
        <v>33</v>
      </c>
      <c r="L227" s="142" t="s">
        <v>772</v>
      </c>
      <c r="M227" s="139">
        <f t="shared" si="12"/>
        <v>-788315</v>
      </c>
      <c r="N227" s="139">
        <f t="shared" si="13"/>
        <v>-18033</v>
      </c>
      <c r="O227" s="139">
        <f t="shared" si="14"/>
        <v>334991</v>
      </c>
      <c r="P227" s="139">
        <f t="shared" si="15"/>
        <v>1105274</v>
      </c>
      <c r="R227" s="140">
        <v>2160100101</v>
      </c>
      <c r="S227" s="142" t="s">
        <v>473</v>
      </c>
      <c r="T227" s="139"/>
      <c r="U227" s="139">
        <v>18032.79</v>
      </c>
      <c r="V227" s="139">
        <v>334991.05</v>
      </c>
      <c r="W227" s="139">
        <v>1105273.56</v>
      </c>
      <c r="X227" s="139"/>
      <c r="Y227" s="139">
        <v>788315.3</v>
      </c>
    </row>
    <row r="228" spans="1:25" s="156" customFormat="1" ht="15" customHeight="1" x14ac:dyDescent="0.25">
      <c r="A228" s="157">
        <v>22</v>
      </c>
      <c r="B228" s="158" t="s">
        <v>472</v>
      </c>
      <c r="C228" s="154"/>
      <c r="D228" s="154"/>
      <c r="E228" s="154"/>
      <c r="F228" s="154"/>
      <c r="G228" s="154"/>
      <c r="H228" s="154"/>
      <c r="I228" s="158"/>
      <c r="J228" s="158"/>
      <c r="K228" s="158"/>
      <c r="L228" s="158"/>
      <c r="M228" s="154"/>
      <c r="N228" s="154"/>
      <c r="O228" s="154"/>
      <c r="P228" s="154"/>
      <c r="R228" s="157">
        <v>22</v>
      </c>
      <c r="S228" s="158" t="s">
        <v>472</v>
      </c>
      <c r="T228" s="154"/>
      <c r="U228" s="154">
        <v>26973180.5</v>
      </c>
      <c r="V228" s="154">
        <v>120974.1</v>
      </c>
      <c r="W228" s="154">
        <v>1764758</v>
      </c>
      <c r="X228" s="154"/>
      <c r="Y228" s="154">
        <v>28616964.399999999</v>
      </c>
    </row>
    <row r="229" spans="1:25" s="156" customFormat="1" ht="15" customHeight="1" x14ac:dyDescent="0.25">
      <c r="A229" s="157">
        <v>224</v>
      </c>
      <c r="B229" s="158" t="s">
        <v>471</v>
      </c>
      <c r="C229" s="154"/>
      <c r="D229" s="154"/>
      <c r="E229" s="154"/>
      <c r="F229" s="154"/>
      <c r="G229" s="154"/>
      <c r="H229" s="154"/>
      <c r="I229" s="158"/>
      <c r="J229" s="158"/>
      <c r="K229" s="158"/>
      <c r="L229" s="158"/>
      <c r="M229" s="154"/>
      <c r="N229" s="154"/>
      <c r="O229" s="154"/>
      <c r="P229" s="154"/>
      <c r="R229" s="157">
        <v>224</v>
      </c>
      <c r="S229" s="158" t="s">
        <v>471</v>
      </c>
      <c r="T229" s="154"/>
      <c r="U229" s="154">
        <v>2139797</v>
      </c>
      <c r="V229" s="154">
        <v>120974.1</v>
      </c>
      <c r="W229" s="154">
        <v>516592</v>
      </c>
      <c r="X229" s="154"/>
      <c r="Y229" s="154">
        <v>2535414.9</v>
      </c>
    </row>
    <row r="230" spans="1:25" s="156" customFormat="1" ht="15" customHeight="1" x14ac:dyDescent="0.25">
      <c r="A230" s="157">
        <v>22401</v>
      </c>
      <c r="B230" s="158" t="s">
        <v>470</v>
      </c>
      <c r="C230" s="154"/>
      <c r="D230" s="154"/>
      <c r="E230" s="154"/>
      <c r="F230" s="154"/>
      <c r="G230" s="154"/>
      <c r="H230" s="154"/>
      <c r="I230" s="158"/>
      <c r="J230" s="158"/>
      <c r="K230" s="158"/>
      <c r="L230" s="158"/>
      <c r="M230" s="154"/>
      <c r="N230" s="154"/>
      <c r="O230" s="154"/>
      <c r="P230" s="154"/>
      <c r="R230" s="157">
        <v>22401</v>
      </c>
      <c r="S230" s="158" t="s">
        <v>470</v>
      </c>
      <c r="T230" s="154"/>
      <c r="U230" s="154">
        <v>2139797</v>
      </c>
      <c r="V230" s="154">
        <v>120974.1</v>
      </c>
      <c r="W230" s="154">
        <v>516592</v>
      </c>
      <c r="X230" s="154"/>
      <c r="Y230" s="154">
        <v>2535414.9</v>
      </c>
    </row>
    <row r="231" spans="1:25" s="156" customFormat="1" ht="15" customHeight="1" x14ac:dyDescent="0.25">
      <c r="A231" s="157">
        <v>22401001</v>
      </c>
      <c r="B231" s="158" t="s">
        <v>469</v>
      </c>
      <c r="C231" s="154"/>
      <c r="D231" s="154"/>
      <c r="E231" s="154"/>
      <c r="F231" s="154"/>
      <c r="G231" s="154"/>
      <c r="H231" s="154"/>
      <c r="I231" s="158"/>
      <c r="J231" s="158"/>
      <c r="K231" s="158"/>
      <c r="L231" s="158"/>
      <c r="M231" s="154"/>
      <c r="N231" s="154"/>
      <c r="O231" s="154"/>
      <c r="P231" s="154"/>
      <c r="R231" s="157">
        <v>22401001</v>
      </c>
      <c r="S231" s="158" t="s">
        <v>469</v>
      </c>
      <c r="T231" s="154"/>
      <c r="U231" s="154">
        <v>2139797</v>
      </c>
      <c r="V231" s="154">
        <v>120974.1</v>
      </c>
      <c r="W231" s="154">
        <v>516592</v>
      </c>
      <c r="X231" s="154"/>
      <c r="Y231" s="154">
        <v>2535414.9</v>
      </c>
    </row>
    <row r="232" spans="1:25" ht="15" customHeight="1" x14ac:dyDescent="0.25">
      <c r="A232" s="140">
        <v>2240100101</v>
      </c>
      <c r="B232" s="142" t="s">
        <v>468</v>
      </c>
      <c r="C232" s="139"/>
      <c r="D232" s="139">
        <v>2139797</v>
      </c>
      <c r="E232" s="139">
        <v>120974.1</v>
      </c>
      <c r="F232" s="139">
        <v>516592</v>
      </c>
      <c r="G232" s="139"/>
      <c r="H232" s="139">
        <v>2535414.9</v>
      </c>
      <c r="I232" s="142" t="s">
        <v>694</v>
      </c>
      <c r="J232" s="142" t="s">
        <v>9</v>
      </c>
      <c r="K232" s="142" t="s">
        <v>35</v>
      </c>
      <c r="L232" s="142" t="s">
        <v>35</v>
      </c>
      <c r="M232" s="139">
        <f t="shared" si="12"/>
        <v>-2535415</v>
      </c>
      <c r="N232" s="139">
        <f t="shared" si="13"/>
        <v>-2139797</v>
      </c>
      <c r="O232" s="139">
        <f t="shared" si="14"/>
        <v>120974</v>
      </c>
      <c r="P232" s="139">
        <f t="shared" si="15"/>
        <v>516592</v>
      </c>
      <c r="R232" s="140">
        <v>2240100101</v>
      </c>
      <c r="S232" s="142" t="s">
        <v>468</v>
      </c>
      <c r="T232" s="139"/>
      <c r="U232" s="139">
        <v>2139797</v>
      </c>
      <c r="V232" s="139">
        <v>120974.1</v>
      </c>
      <c r="W232" s="139">
        <v>516592</v>
      </c>
      <c r="X232" s="139"/>
      <c r="Y232" s="139">
        <v>2535414.9</v>
      </c>
    </row>
    <row r="233" spans="1:25" s="156" customFormat="1" ht="15" customHeight="1" x14ac:dyDescent="0.25">
      <c r="A233" s="157">
        <v>225</v>
      </c>
      <c r="B233" s="158" t="s">
        <v>467</v>
      </c>
      <c r="C233" s="154"/>
      <c r="D233" s="154"/>
      <c r="E233" s="154"/>
      <c r="F233" s="154"/>
      <c r="G233" s="154"/>
      <c r="H233" s="154"/>
      <c r="I233" s="158"/>
      <c r="J233" s="158"/>
      <c r="K233" s="158"/>
      <c r="L233" s="158"/>
      <c r="M233" s="154"/>
      <c r="N233" s="154"/>
      <c r="O233" s="154"/>
      <c r="P233" s="154"/>
      <c r="R233" s="157">
        <v>225</v>
      </c>
      <c r="S233" s="158" t="s">
        <v>467</v>
      </c>
      <c r="T233" s="154"/>
      <c r="U233" s="154">
        <v>6748873</v>
      </c>
      <c r="V233" s="154"/>
      <c r="W233" s="154">
        <v>292483</v>
      </c>
      <c r="X233" s="154"/>
      <c r="Y233" s="154">
        <v>7041356</v>
      </c>
    </row>
    <row r="234" spans="1:25" s="156" customFormat="1" ht="15" customHeight="1" x14ac:dyDescent="0.25">
      <c r="A234" s="157">
        <v>22501</v>
      </c>
      <c r="B234" s="158" t="s">
        <v>466</v>
      </c>
      <c r="C234" s="154"/>
      <c r="D234" s="154"/>
      <c r="E234" s="154"/>
      <c r="F234" s="154"/>
      <c r="G234" s="154"/>
      <c r="H234" s="154"/>
      <c r="I234" s="158"/>
      <c r="J234" s="158"/>
      <c r="K234" s="158"/>
      <c r="L234" s="158"/>
      <c r="M234" s="154"/>
      <c r="N234" s="154"/>
      <c r="O234" s="154"/>
      <c r="P234" s="154"/>
      <c r="R234" s="157">
        <v>22501</v>
      </c>
      <c r="S234" s="158" t="s">
        <v>466</v>
      </c>
      <c r="T234" s="154"/>
      <c r="U234" s="154">
        <v>3918438</v>
      </c>
      <c r="V234" s="154"/>
      <c r="W234" s="154">
        <v>282330</v>
      </c>
      <c r="X234" s="154"/>
      <c r="Y234" s="154">
        <v>4200768</v>
      </c>
    </row>
    <row r="235" spans="1:25" s="156" customFormat="1" ht="15" customHeight="1" x14ac:dyDescent="0.25">
      <c r="A235" s="157">
        <v>22501002</v>
      </c>
      <c r="B235" s="158" t="s">
        <v>465</v>
      </c>
      <c r="C235" s="154"/>
      <c r="D235" s="154"/>
      <c r="E235" s="154"/>
      <c r="F235" s="154"/>
      <c r="G235" s="154"/>
      <c r="H235" s="154"/>
      <c r="I235" s="158"/>
      <c r="J235" s="158"/>
      <c r="K235" s="158"/>
      <c r="L235" s="158"/>
      <c r="M235" s="154"/>
      <c r="N235" s="154"/>
      <c r="O235" s="154"/>
      <c r="P235" s="154"/>
      <c r="R235" s="157">
        <v>22501002</v>
      </c>
      <c r="S235" s="158" t="s">
        <v>465</v>
      </c>
      <c r="T235" s="154"/>
      <c r="U235" s="154">
        <v>211216</v>
      </c>
      <c r="V235" s="154"/>
      <c r="W235" s="154">
        <v>12452</v>
      </c>
      <c r="X235" s="154"/>
      <c r="Y235" s="154">
        <v>223668</v>
      </c>
    </row>
    <row r="236" spans="1:25" ht="15" customHeight="1" x14ac:dyDescent="0.25">
      <c r="A236" s="140">
        <v>2250100203</v>
      </c>
      <c r="B236" s="142" t="s">
        <v>464</v>
      </c>
      <c r="C236" s="139"/>
      <c r="D236" s="139">
        <v>103766</v>
      </c>
      <c r="E236" s="139"/>
      <c r="F236" s="139">
        <v>12452</v>
      </c>
      <c r="G236" s="139"/>
      <c r="H236" s="139">
        <v>116218</v>
      </c>
      <c r="I236" s="142" t="s">
        <v>694</v>
      </c>
      <c r="J236" s="142" t="s">
        <v>5</v>
      </c>
      <c r="K236" s="142" t="s">
        <v>30</v>
      </c>
      <c r="L236" s="142" t="s">
        <v>43</v>
      </c>
      <c r="M236" s="139">
        <f t="shared" si="12"/>
        <v>-116218</v>
      </c>
      <c r="N236" s="139">
        <f t="shared" si="13"/>
        <v>-103766</v>
      </c>
      <c r="O236" s="139">
        <f t="shared" si="14"/>
        <v>0</v>
      </c>
      <c r="P236" s="139">
        <f t="shared" si="15"/>
        <v>12452</v>
      </c>
      <c r="R236" s="140">
        <v>2250100203</v>
      </c>
      <c r="S236" s="142" t="s">
        <v>464</v>
      </c>
      <c r="T236" s="139"/>
      <c r="U236" s="139">
        <v>103766</v>
      </c>
      <c r="V236" s="139"/>
      <c r="W236" s="139">
        <v>12452</v>
      </c>
      <c r="X236" s="139"/>
      <c r="Y236" s="139">
        <v>116218</v>
      </c>
    </row>
    <row r="237" spans="1:25" ht="15" customHeight="1" x14ac:dyDescent="0.25">
      <c r="A237" s="140">
        <v>2250100204</v>
      </c>
      <c r="B237" s="142" t="s">
        <v>463</v>
      </c>
      <c r="C237" s="139"/>
      <c r="D237" s="139">
        <v>107450</v>
      </c>
      <c r="E237" s="139"/>
      <c r="F237" s="139"/>
      <c r="G237" s="139"/>
      <c r="H237" s="139">
        <v>107450</v>
      </c>
      <c r="I237" s="142" t="s">
        <v>694</v>
      </c>
      <c r="J237" s="142" t="s">
        <v>5</v>
      </c>
      <c r="K237" s="142" t="s">
        <v>30</v>
      </c>
      <c r="L237" s="142" t="s">
        <v>78</v>
      </c>
      <c r="M237" s="139">
        <f t="shared" si="12"/>
        <v>-107450</v>
      </c>
      <c r="N237" s="139">
        <f t="shared" si="13"/>
        <v>-107450</v>
      </c>
      <c r="O237" s="139">
        <f t="shared" si="14"/>
        <v>0</v>
      </c>
      <c r="P237" s="139">
        <f t="shared" si="15"/>
        <v>0</v>
      </c>
      <c r="R237" s="140">
        <v>2250100204</v>
      </c>
      <c r="S237" s="142" t="s">
        <v>463</v>
      </c>
      <c r="T237" s="139"/>
      <c r="U237" s="139">
        <v>107450</v>
      </c>
      <c r="V237" s="139"/>
      <c r="W237" s="139"/>
      <c r="X237" s="139"/>
      <c r="Y237" s="139">
        <v>107450</v>
      </c>
    </row>
    <row r="238" spans="1:25" s="156" customFormat="1" ht="15" customHeight="1" x14ac:dyDescent="0.25">
      <c r="A238" s="157">
        <v>22501003</v>
      </c>
      <c r="B238" s="158" t="s">
        <v>462</v>
      </c>
      <c r="C238" s="154"/>
      <c r="D238" s="154"/>
      <c r="E238" s="154"/>
      <c r="F238" s="154"/>
      <c r="G238" s="154"/>
      <c r="H238" s="154"/>
      <c r="I238" s="158"/>
      <c r="J238" s="158"/>
      <c r="K238" s="158"/>
      <c r="L238" s="158"/>
      <c r="M238" s="154"/>
      <c r="N238" s="154"/>
      <c r="O238" s="154"/>
      <c r="P238" s="154"/>
      <c r="R238" s="157">
        <v>22501003</v>
      </c>
      <c r="S238" s="158" t="s">
        <v>462</v>
      </c>
      <c r="T238" s="154"/>
      <c r="U238" s="154">
        <v>96765</v>
      </c>
      <c r="V238" s="154"/>
      <c r="W238" s="154"/>
      <c r="X238" s="154"/>
      <c r="Y238" s="154">
        <v>96765</v>
      </c>
    </row>
    <row r="239" spans="1:25" ht="15" customHeight="1" x14ac:dyDescent="0.25">
      <c r="A239" s="140">
        <v>2250100301</v>
      </c>
      <c r="B239" s="142" t="s">
        <v>461</v>
      </c>
      <c r="C239" s="139"/>
      <c r="D239" s="139">
        <v>96765</v>
      </c>
      <c r="E239" s="139"/>
      <c r="F239" s="139"/>
      <c r="G239" s="139"/>
      <c r="H239" s="139">
        <v>96765</v>
      </c>
      <c r="I239" s="142" t="s">
        <v>694</v>
      </c>
      <c r="J239" s="142" t="s">
        <v>5</v>
      </c>
      <c r="K239" s="142" t="s">
        <v>30</v>
      </c>
      <c r="L239" s="142" t="s">
        <v>80</v>
      </c>
      <c r="M239" s="139">
        <f t="shared" si="12"/>
        <v>-96765</v>
      </c>
      <c r="N239" s="139">
        <f t="shared" si="13"/>
        <v>-96765</v>
      </c>
      <c r="O239" s="139">
        <f t="shared" si="14"/>
        <v>0</v>
      </c>
      <c r="P239" s="139">
        <f t="shared" si="15"/>
        <v>0</v>
      </c>
      <c r="R239" s="140">
        <v>2250100301</v>
      </c>
      <c r="S239" s="142" t="s">
        <v>461</v>
      </c>
      <c r="T239" s="139"/>
      <c r="U239" s="139">
        <v>96765</v>
      </c>
      <c r="V239" s="139"/>
      <c r="W239" s="139"/>
      <c r="X239" s="139"/>
      <c r="Y239" s="139">
        <v>96765</v>
      </c>
    </row>
    <row r="240" spans="1:25" s="156" customFormat="1" ht="15" customHeight="1" x14ac:dyDescent="0.25">
      <c r="A240" s="157">
        <v>22501004</v>
      </c>
      <c r="B240" s="158" t="s">
        <v>460</v>
      </c>
      <c r="C240" s="154"/>
      <c r="D240" s="154"/>
      <c r="E240" s="154"/>
      <c r="F240" s="154"/>
      <c r="G240" s="154"/>
      <c r="H240" s="154"/>
      <c r="I240" s="158"/>
      <c r="J240" s="158"/>
      <c r="K240" s="158"/>
      <c r="L240" s="158"/>
      <c r="M240" s="154"/>
      <c r="N240" s="154"/>
      <c r="O240" s="154"/>
      <c r="P240" s="154"/>
      <c r="R240" s="157">
        <v>22501004</v>
      </c>
      <c r="S240" s="158" t="s">
        <v>460</v>
      </c>
      <c r="T240" s="154"/>
      <c r="U240" s="154">
        <v>1624100</v>
      </c>
      <c r="V240" s="154"/>
      <c r="W240" s="154"/>
      <c r="X240" s="154"/>
      <c r="Y240" s="154">
        <v>1624100</v>
      </c>
    </row>
    <row r="241" spans="1:25" ht="15" customHeight="1" x14ac:dyDescent="0.25">
      <c r="A241" s="140">
        <v>2250100401</v>
      </c>
      <c r="B241" s="142" t="s">
        <v>459</v>
      </c>
      <c r="C241" s="139"/>
      <c r="D241" s="139">
        <v>1624100</v>
      </c>
      <c r="E241" s="139"/>
      <c r="F241" s="139"/>
      <c r="G241" s="139"/>
      <c r="H241" s="139">
        <v>1624100</v>
      </c>
      <c r="I241" s="142" t="s">
        <v>694</v>
      </c>
      <c r="J241" s="142" t="s">
        <v>5</v>
      </c>
      <c r="K241" s="142" t="s">
        <v>30</v>
      </c>
      <c r="L241" s="142" t="s">
        <v>79</v>
      </c>
      <c r="M241" s="139">
        <f t="shared" si="12"/>
        <v>-1624100</v>
      </c>
      <c r="N241" s="139">
        <f t="shared" si="13"/>
        <v>-1624100</v>
      </c>
      <c r="O241" s="139">
        <f t="shared" si="14"/>
        <v>0</v>
      </c>
      <c r="P241" s="139">
        <f t="shared" si="15"/>
        <v>0</v>
      </c>
      <c r="R241" s="140">
        <v>2250100401</v>
      </c>
      <c r="S241" s="142" t="s">
        <v>459</v>
      </c>
      <c r="T241" s="139"/>
      <c r="U241" s="139">
        <v>1624100</v>
      </c>
      <c r="V241" s="139"/>
      <c r="W241" s="139"/>
      <c r="X241" s="139"/>
      <c r="Y241" s="139">
        <v>1624100</v>
      </c>
    </row>
    <row r="242" spans="1:25" s="156" customFormat="1" ht="15" customHeight="1" x14ac:dyDescent="0.25">
      <c r="A242" s="157">
        <v>22501005</v>
      </c>
      <c r="B242" s="158" t="s">
        <v>458</v>
      </c>
      <c r="C242" s="154"/>
      <c r="D242" s="154"/>
      <c r="E242" s="154"/>
      <c r="F242" s="154"/>
      <c r="G242" s="154"/>
      <c r="H242" s="154"/>
      <c r="I242" s="158"/>
      <c r="J242" s="158"/>
      <c r="K242" s="158"/>
      <c r="L242" s="158"/>
      <c r="M242" s="154"/>
      <c r="N242" s="154"/>
      <c r="O242" s="154"/>
      <c r="P242" s="154"/>
      <c r="R242" s="157">
        <v>22501005</v>
      </c>
      <c r="S242" s="158" t="s">
        <v>458</v>
      </c>
      <c r="T242" s="154"/>
      <c r="U242" s="154">
        <v>289529</v>
      </c>
      <c r="V242" s="154"/>
      <c r="W242" s="154">
        <v>42700</v>
      </c>
      <c r="X242" s="154"/>
      <c r="Y242" s="154">
        <v>332229</v>
      </c>
    </row>
    <row r="243" spans="1:25" ht="15" customHeight="1" x14ac:dyDescent="0.25">
      <c r="A243" s="140">
        <v>2250100501</v>
      </c>
      <c r="B243" s="142" t="s">
        <v>457</v>
      </c>
      <c r="C243" s="139"/>
      <c r="D243" s="139">
        <v>289529</v>
      </c>
      <c r="E243" s="139"/>
      <c r="F243" s="139">
        <v>42700</v>
      </c>
      <c r="G243" s="139"/>
      <c r="H243" s="139">
        <v>332229</v>
      </c>
      <c r="I243" s="142" t="s">
        <v>694</v>
      </c>
      <c r="J243" s="142" t="s">
        <v>5</v>
      </c>
      <c r="K243" s="142" t="s">
        <v>30</v>
      </c>
      <c r="L243" s="142" t="s">
        <v>44</v>
      </c>
      <c r="M243" s="139">
        <f t="shared" si="12"/>
        <v>-332229</v>
      </c>
      <c r="N243" s="139">
        <f t="shared" si="13"/>
        <v>-289529</v>
      </c>
      <c r="O243" s="139">
        <f t="shared" si="14"/>
        <v>0</v>
      </c>
      <c r="P243" s="139">
        <f t="shared" si="15"/>
        <v>42700</v>
      </c>
      <c r="R243" s="140">
        <v>2250100501</v>
      </c>
      <c r="S243" s="142" t="s">
        <v>457</v>
      </c>
      <c r="T243" s="139"/>
      <c r="U243" s="139">
        <v>289529</v>
      </c>
      <c r="V243" s="139"/>
      <c r="W243" s="139">
        <v>42700</v>
      </c>
      <c r="X243" s="139"/>
      <c r="Y243" s="139">
        <v>332229</v>
      </c>
    </row>
    <row r="244" spans="1:25" s="156" customFormat="1" ht="15" customHeight="1" x14ac:dyDescent="0.25">
      <c r="A244" s="157">
        <v>22501007</v>
      </c>
      <c r="B244" s="158" t="s">
        <v>456</v>
      </c>
      <c r="C244" s="154"/>
      <c r="D244" s="154"/>
      <c r="E244" s="154"/>
      <c r="F244" s="154"/>
      <c r="G244" s="154"/>
      <c r="H244" s="154"/>
      <c r="I244" s="158"/>
      <c r="J244" s="158"/>
      <c r="K244" s="158"/>
      <c r="L244" s="158"/>
      <c r="M244" s="154"/>
      <c r="N244" s="154"/>
      <c r="O244" s="154"/>
      <c r="P244" s="154"/>
      <c r="R244" s="157">
        <v>22501007</v>
      </c>
      <c r="S244" s="158" t="s">
        <v>456</v>
      </c>
      <c r="T244" s="154"/>
      <c r="U244" s="154">
        <v>87065</v>
      </c>
      <c r="V244" s="154"/>
      <c r="W244" s="154">
        <v>12213</v>
      </c>
      <c r="X244" s="154"/>
      <c r="Y244" s="154">
        <v>99278</v>
      </c>
    </row>
    <row r="245" spans="1:25" ht="15" customHeight="1" x14ac:dyDescent="0.25">
      <c r="A245" s="140">
        <v>2250100701</v>
      </c>
      <c r="B245" s="142" t="s">
        <v>455</v>
      </c>
      <c r="C245" s="139"/>
      <c r="D245" s="139">
        <v>87065</v>
      </c>
      <c r="E245" s="139"/>
      <c r="F245" s="139">
        <v>12213</v>
      </c>
      <c r="G245" s="139"/>
      <c r="H245" s="139">
        <v>99278</v>
      </c>
      <c r="I245" s="142" t="s">
        <v>694</v>
      </c>
      <c r="J245" s="142" t="s">
        <v>5</v>
      </c>
      <c r="K245" s="142" t="s">
        <v>30</v>
      </c>
      <c r="L245" s="142" t="s">
        <v>81</v>
      </c>
      <c r="M245" s="139">
        <f t="shared" si="12"/>
        <v>-99278</v>
      </c>
      <c r="N245" s="139">
        <f t="shared" si="13"/>
        <v>-87065</v>
      </c>
      <c r="O245" s="139">
        <f t="shared" si="14"/>
        <v>0</v>
      </c>
      <c r="P245" s="139">
        <f t="shared" si="15"/>
        <v>12213</v>
      </c>
      <c r="R245" s="140">
        <v>2250100701</v>
      </c>
      <c r="S245" s="142" t="s">
        <v>455</v>
      </c>
      <c r="T245" s="139"/>
      <c r="U245" s="139">
        <v>87065</v>
      </c>
      <c r="V245" s="139"/>
      <c r="W245" s="139">
        <v>12213</v>
      </c>
      <c r="X245" s="139"/>
      <c r="Y245" s="139">
        <v>99278</v>
      </c>
    </row>
    <row r="246" spans="1:25" s="156" customFormat="1" ht="15" customHeight="1" x14ac:dyDescent="0.25">
      <c r="A246" s="157">
        <v>22501010</v>
      </c>
      <c r="B246" s="158" t="s">
        <v>454</v>
      </c>
      <c r="C246" s="154"/>
      <c r="D246" s="154"/>
      <c r="E246" s="154"/>
      <c r="F246" s="154"/>
      <c r="G246" s="154"/>
      <c r="H246" s="154"/>
      <c r="I246" s="158"/>
      <c r="J246" s="158"/>
      <c r="K246" s="158"/>
      <c r="L246" s="158"/>
      <c r="M246" s="154"/>
      <c r="N246" s="154"/>
      <c r="O246" s="154"/>
      <c r="P246" s="154"/>
      <c r="R246" s="157">
        <v>22501010</v>
      </c>
      <c r="S246" s="158" t="s">
        <v>454</v>
      </c>
      <c r="T246" s="154"/>
      <c r="U246" s="154">
        <v>1317999</v>
      </c>
      <c r="V246" s="154"/>
      <c r="W246" s="154">
        <v>205879</v>
      </c>
      <c r="X246" s="154"/>
      <c r="Y246" s="154">
        <v>1523878</v>
      </c>
    </row>
    <row r="247" spans="1:25" ht="15" customHeight="1" x14ac:dyDescent="0.25">
      <c r="A247" s="140">
        <v>2250101001</v>
      </c>
      <c r="B247" s="142" t="s">
        <v>453</v>
      </c>
      <c r="C247" s="139"/>
      <c r="D247" s="139">
        <v>1317999</v>
      </c>
      <c r="E247" s="139"/>
      <c r="F247" s="139">
        <v>205879</v>
      </c>
      <c r="G247" s="139"/>
      <c r="H247" s="139">
        <v>1523878</v>
      </c>
      <c r="I247" s="142" t="s">
        <v>694</v>
      </c>
      <c r="J247" s="142" t="s">
        <v>5</v>
      </c>
      <c r="K247" s="142" t="s">
        <v>30</v>
      </c>
      <c r="L247" s="142" t="s">
        <v>82</v>
      </c>
      <c r="M247" s="139">
        <f t="shared" si="12"/>
        <v>-1523878</v>
      </c>
      <c r="N247" s="139">
        <f t="shared" si="13"/>
        <v>-1317999</v>
      </c>
      <c r="O247" s="139">
        <f t="shared" si="14"/>
        <v>0</v>
      </c>
      <c r="P247" s="139">
        <f t="shared" si="15"/>
        <v>205879</v>
      </c>
      <c r="R247" s="140">
        <v>2250101001</v>
      </c>
      <c r="S247" s="142" t="s">
        <v>453</v>
      </c>
      <c r="T247" s="139"/>
      <c r="U247" s="139">
        <v>1317999</v>
      </c>
      <c r="V247" s="139"/>
      <c r="W247" s="139">
        <v>205879</v>
      </c>
      <c r="X247" s="139"/>
      <c r="Y247" s="139">
        <v>1523878</v>
      </c>
    </row>
    <row r="248" spans="1:25" s="156" customFormat="1" ht="15" customHeight="1" x14ac:dyDescent="0.25">
      <c r="A248" s="157">
        <v>22501011</v>
      </c>
      <c r="B248" s="158" t="s">
        <v>452</v>
      </c>
      <c r="C248" s="154"/>
      <c r="D248" s="154"/>
      <c r="E248" s="154"/>
      <c r="F248" s="154"/>
      <c r="G248" s="154"/>
      <c r="H248" s="154"/>
      <c r="I248" s="158"/>
      <c r="J248" s="158"/>
      <c r="K248" s="158"/>
      <c r="L248" s="158"/>
      <c r="M248" s="154"/>
      <c r="N248" s="154"/>
      <c r="O248" s="154"/>
      <c r="P248" s="154"/>
      <c r="R248" s="157">
        <v>22501011</v>
      </c>
      <c r="S248" s="158" t="s">
        <v>452</v>
      </c>
      <c r="T248" s="154"/>
      <c r="U248" s="154">
        <v>291764</v>
      </c>
      <c r="V248" s="154"/>
      <c r="W248" s="154">
        <v>9086</v>
      </c>
      <c r="X248" s="154"/>
      <c r="Y248" s="154">
        <v>300850</v>
      </c>
    </row>
    <row r="249" spans="1:25" ht="15" customHeight="1" x14ac:dyDescent="0.25">
      <c r="A249" s="140">
        <v>2250101101</v>
      </c>
      <c r="B249" s="142" t="s">
        <v>451</v>
      </c>
      <c r="C249" s="139"/>
      <c r="D249" s="139">
        <v>291764</v>
      </c>
      <c r="E249" s="139"/>
      <c r="F249" s="139">
        <v>9086</v>
      </c>
      <c r="G249" s="139"/>
      <c r="H249" s="139">
        <v>300850</v>
      </c>
      <c r="I249" s="142" t="s">
        <v>694</v>
      </c>
      <c r="J249" s="142" t="s">
        <v>5</v>
      </c>
      <c r="K249" s="142" t="s">
        <v>30</v>
      </c>
      <c r="L249" s="142" t="s">
        <v>45</v>
      </c>
      <c r="M249" s="139">
        <f t="shared" si="12"/>
        <v>-300850</v>
      </c>
      <c r="N249" s="139">
        <f t="shared" si="13"/>
        <v>-291764</v>
      </c>
      <c r="O249" s="139">
        <f t="shared" si="14"/>
        <v>0</v>
      </c>
      <c r="P249" s="139">
        <f t="shared" si="15"/>
        <v>9086</v>
      </c>
      <c r="R249" s="140">
        <v>2250101101</v>
      </c>
      <c r="S249" s="142" t="s">
        <v>451</v>
      </c>
      <c r="T249" s="139"/>
      <c r="U249" s="139">
        <v>291764</v>
      </c>
      <c r="V249" s="139"/>
      <c r="W249" s="139">
        <v>9086</v>
      </c>
      <c r="X249" s="139"/>
      <c r="Y249" s="139">
        <v>300850</v>
      </c>
    </row>
    <row r="250" spans="1:25" s="156" customFormat="1" ht="15" customHeight="1" x14ac:dyDescent="0.25">
      <c r="A250" s="157">
        <v>22502</v>
      </c>
      <c r="B250" s="158" t="s">
        <v>450</v>
      </c>
      <c r="C250" s="154"/>
      <c r="D250" s="154"/>
      <c r="E250" s="154"/>
      <c r="F250" s="154"/>
      <c r="G250" s="154"/>
      <c r="H250" s="154"/>
      <c r="I250" s="158"/>
      <c r="J250" s="158"/>
      <c r="K250" s="158"/>
      <c r="L250" s="158"/>
      <c r="M250" s="154"/>
      <c r="N250" s="154"/>
      <c r="O250" s="154"/>
      <c r="P250" s="154"/>
      <c r="R250" s="157">
        <v>22502</v>
      </c>
      <c r="S250" s="158" t="s">
        <v>450</v>
      </c>
      <c r="T250" s="154"/>
      <c r="U250" s="154">
        <v>2830435</v>
      </c>
      <c r="V250" s="154"/>
      <c r="W250" s="154">
        <v>10153</v>
      </c>
      <c r="X250" s="154"/>
      <c r="Y250" s="154">
        <v>2840588</v>
      </c>
    </row>
    <row r="251" spans="1:25" s="156" customFormat="1" ht="15" customHeight="1" x14ac:dyDescent="0.25">
      <c r="A251" s="157">
        <v>22502009</v>
      </c>
      <c r="B251" s="158" t="s">
        <v>449</v>
      </c>
      <c r="C251" s="154"/>
      <c r="D251" s="154"/>
      <c r="E251" s="154"/>
      <c r="F251" s="154"/>
      <c r="G251" s="154"/>
      <c r="H251" s="154"/>
      <c r="I251" s="158"/>
      <c r="J251" s="158"/>
      <c r="K251" s="158"/>
      <c r="L251" s="158"/>
      <c r="M251" s="154"/>
      <c r="N251" s="154"/>
      <c r="O251" s="154"/>
      <c r="P251" s="154"/>
      <c r="R251" s="157">
        <v>22502009</v>
      </c>
      <c r="S251" s="158" t="s">
        <v>449</v>
      </c>
      <c r="T251" s="154"/>
      <c r="U251" s="154">
        <v>2830435</v>
      </c>
      <c r="V251" s="154"/>
      <c r="W251" s="154">
        <v>10153</v>
      </c>
      <c r="X251" s="154"/>
      <c r="Y251" s="154">
        <v>2840588</v>
      </c>
    </row>
    <row r="252" spans="1:25" ht="15" customHeight="1" x14ac:dyDescent="0.25">
      <c r="A252" s="140">
        <v>2250200901</v>
      </c>
      <c r="B252" s="142" t="s">
        <v>448</v>
      </c>
      <c r="C252" s="139"/>
      <c r="D252" s="139">
        <v>2830435</v>
      </c>
      <c r="E252" s="139"/>
      <c r="F252" s="139">
        <v>10153</v>
      </c>
      <c r="G252" s="139"/>
      <c r="H252" s="139">
        <v>2840588</v>
      </c>
      <c r="I252" s="142" t="s">
        <v>694</v>
      </c>
      <c r="J252" s="142" t="s">
        <v>5</v>
      </c>
      <c r="K252" s="142" t="s">
        <v>129</v>
      </c>
      <c r="L252" s="142" t="s">
        <v>83</v>
      </c>
      <c r="M252" s="139">
        <f t="shared" si="12"/>
        <v>-2840588</v>
      </c>
      <c r="N252" s="139">
        <f t="shared" si="13"/>
        <v>-2830435</v>
      </c>
      <c r="O252" s="139">
        <f t="shared" si="14"/>
        <v>0</v>
      </c>
      <c r="P252" s="139">
        <f t="shared" si="15"/>
        <v>10153</v>
      </c>
      <c r="R252" s="140">
        <v>2250200901</v>
      </c>
      <c r="S252" s="142" t="s">
        <v>448</v>
      </c>
      <c r="T252" s="139"/>
      <c r="U252" s="139">
        <v>2830435</v>
      </c>
      <c r="V252" s="139"/>
      <c r="W252" s="139">
        <v>10153</v>
      </c>
      <c r="X252" s="139"/>
      <c r="Y252" s="139">
        <v>2840588</v>
      </c>
    </row>
    <row r="253" spans="1:25" s="156" customFormat="1" ht="15" customHeight="1" x14ac:dyDescent="0.25">
      <c r="A253" s="157">
        <v>227</v>
      </c>
      <c r="B253" s="158" t="s">
        <v>447</v>
      </c>
      <c r="C253" s="154"/>
      <c r="D253" s="154"/>
      <c r="E253" s="154"/>
      <c r="F253" s="154"/>
      <c r="G253" s="154"/>
      <c r="H253" s="154"/>
      <c r="I253" s="158"/>
      <c r="J253" s="158"/>
      <c r="K253" s="158"/>
      <c r="L253" s="158"/>
      <c r="M253" s="154"/>
      <c r="N253" s="154"/>
      <c r="O253" s="154"/>
      <c r="P253" s="154"/>
      <c r="R253" s="157">
        <v>227</v>
      </c>
      <c r="S253" s="158" t="s">
        <v>447</v>
      </c>
      <c r="T253" s="154"/>
      <c r="U253" s="154">
        <v>18084510.5</v>
      </c>
      <c r="V253" s="154"/>
      <c r="W253" s="154">
        <v>955683</v>
      </c>
      <c r="X253" s="154"/>
      <c r="Y253" s="154">
        <v>19040193.5</v>
      </c>
    </row>
    <row r="254" spans="1:25" s="156" customFormat="1" ht="15" customHeight="1" x14ac:dyDescent="0.25">
      <c r="A254" s="157">
        <v>22701</v>
      </c>
      <c r="B254" s="158" t="s">
        <v>446</v>
      </c>
      <c r="C254" s="154"/>
      <c r="D254" s="154"/>
      <c r="E254" s="154"/>
      <c r="F254" s="154"/>
      <c r="G254" s="154"/>
      <c r="H254" s="154"/>
      <c r="I254" s="158"/>
      <c r="J254" s="158"/>
      <c r="K254" s="158"/>
      <c r="L254" s="158"/>
      <c r="M254" s="154"/>
      <c r="N254" s="154"/>
      <c r="O254" s="154"/>
      <c r="P254" s="154"/>
      <c r="R254" s="157">
        <v>22701</v>
      </c>
      <c r="S254" s="158" t="s">
        <v>446</v>
      </c>
      <c r="T254" s="154"/>
      <c r="U254" s="154">
        <v>18084510.5</v>
      </c>
      <c r="V254" s="154"/>
      <c r="W254" s="154">
        <v>955683</v>
      </c>
      <c r="X254" s="154"/>
      <c r="Y254" s="154">
        <v>19040193.5</v>
      </c>
    </row>
    <row r="255" spans="1:25" s="156" customFormat="1" ht="15" customHeight="1" x14ac:dyDescent="0.25">
      <c r="A255" s="157">
        <v>22701002</v>
      </c>
      <c r="B255" s="158" t="s">
        <v>445</v>
      </c>
      <c r="C255" s="154"/>
      <c r="D255" s="154"/>
      <c r="E255" s="154"/>
      <c r="F255" s="154"/>
      <c r="G255" s="154"/>
      <c r="H255" s="154"/>
      <c r="I255" s="158"/>
      <c r="J255" s="158"/>
      <c r="K255" s="158"/>
      <c r="L255" s="158"/>
      <c r="M255" s="154"/>
      <c r="N255" s="154"/>
      <c r="O255" s="154"/>
      <c r="P255" s="154"/>
      <c r="R255" s="157">
        <v>22701002</v>
      </c>
      <c r="S255" s="158" t="s">
        <v>445</v>
      </c>
      <c r="T255" s="154"/>
      <c r="U255" s="154">
        <v>18084510.5</v>
      </c>
      <c r="V255" s="154"/>
      <c r="W255" s="154">
        <v>955683</v>
      </c>
      <c r="X255" s="154"/>
      <c r="Y255" s="154">
        <v>19040193.5</v>
      </c>
    </row>
    <row r="256" spans="1:25" ht="15" customHeight="1" x14ac:dyDescent="0.25">
      <c r="A256" s="140">
        <v>2270100201</v>
      </c>
      <c r="B256" s="142" t="s">
        <v>444</v>
      </c>
      <c r="C256" s="139"/>
      <c r="D256" s="139">
        <v>11157810.5</v>
      </c>
      <c r="E256" s="139"/>
      <c r="F256" s="139">
        <v>955683</v>
      </c>
      <c r="G256" s="139"/>
      <c r="H256" s="139">
        <v>12113493.5</v>
      </c>
      <c r="I256" s="142" t="s">
        <v>694</v>
      </c>
      <c r="J256" s="142" t="s">
        <v>130</v>
      </c>
      <c r="K256" s="142" t="s">
        <v>152</v>
      </c>
      <c r="L256" s="142" t="s">
        <v>85</v>
      </c>
      <c r="M256" s="139">
        <f t="shared" si="12"/>
        <v>-12113494</v>
      </c>
      <c r="N256" s="139">
        <f t="shared" si="13"/>
        <v>-11157811</v>
      </c>
      <c r="O256" s="139">
        <f t="shared" si="14"/>
        <v>0</v>
      </c>
      <c r="P256" s="139">
        <f t="shared" si="15"/>
        <v>955683</v>
      </c>
      <c r="R256" s="140">
        <v>2270100201</v>
      </c>
      <c r="S256" s="142" t="s">
        <v>444</v>
      </c>
      <c r="T256" s="139"/>
      <c r="U256" s="139">
        <v>11157810.5</v>
      </c>
      <c r="V256" s="139"/>
      <c r="W256" s="139">
        <v>955683</v>
      </c>
      <c r="X256" s="139"/>
      <c r="Y256" s="139">
        <v>12113493.5</v>
      </c>
    </row>
    <row r="257" spans="1:25" s="156" customFormat="1" ht="15" customHeight="1" x14ac:dyDescent="0.25">
      <c r="A257" s="157">
        <v>2270100203</v>
      </c>
      <c r="B257" s="158" t="s">
        <v>829</v>
      </c>
      <c r="C257" s="154"/>
      <c r="D257" s="154"/>
      <c r="E257" s="154"/>
      <c r="F257" s="154"/>
      <c r="G257" s="154"/>
      <c r="H257" s="154"/>
      <c r="I257" s="158"/>
      <c r="J257" s="158"/>
      <c r="K257" s="158"/>
      <c r="L257" s="158"/>
      <c r="M257" s="154"/>
      <c r="N257" s="154"/>
      <c r="O257" s="154"/>
      <c r="P257" s="154"/>
      <c r="R257" s="157">
        <v>2270100203</v>
      </c>
      <c r="S257" s="158" t="s">
        <v>829</v>
      </c>
      <c r="T257" s="154"/>
      <c r="U257" s="154">
        <v>6926700</v>
      </c>
      <c r="V257" s="154"/>
      <c r="W257" s="154"/>
      <c r="X257" s="154"/>
      <c r="Y257" s="154">
        <v>6926700</v>
      </c>
    </row>
    <row r="258" spans="1:25" ht="15" customHeight="1" x14ac:dyDescent="0.25">
      <c r="A258" s="140">
        <v>22701002031</v>
      </c>
      <c r="B258" s="142" t="s">
        <v>732</v>
      </c>
      <c r="C258" s="139"/>
      <c r="D258" s="139">
        <v>1068300</v>
      </c>
      <c r="E258" s="139"/>
      <c r="F258" s="139"/>
      <c r="G258" s="139"/>
      <c r="H258" s="139">
        <v>1068300</v>
      </c>
      <c r="I258" s="142" t="s">
        <v>694</v>
      </c>
      <c r="J258" s="142" t="s">
        <v>130</v>
      </c>
      <c r="K258" s="142" t="s">
        <v>152</v>
      </c>
      <c r="L258" s="142" t="s">
        <v>776</v>
      </c>
      <c r="M258" s="139">
        <f t="shared" si="12"/>
        <v>-1068300</v>
      </c>
      <c r="N258" s="139">
        <f t="shared" si="13"/>
        <v>-1068300</v>
      </c>
      <c r="O258" s="139">
        <f t="shared" si="14"/>
        <v>0</v>
      </c>
      <c r="P258" s="139">
        <f t="shared" si="15"/>
        <v>0</v>
      </c>
      <c r="R258" s="140">
        <v>22701002031</v>
      </c>
      <c r="S258" s="142" t="s">
        <v>732</v>
      </c>
      <c r="T258" s="139"/>
      <c r="U258" s="139">
        <v>1068300</v>
      </c>
      <c r="V258" s="139"/>
      <c r="W258" s="139"/>
      <c r="X258" s="139"/>
      <c r="Y258" s="139">
        <v>1068300</v>
      </c>
    </row>
    <row r="259" spans="1:25" ht="15" customHeight="1" x14ac:dyDescent="0.25">
      <c r="A259" s="140">
        <v>22701002032</v>
      </c>
      <c r="B259" s="142" t="s">
        <v>733</v>
      </c>
      <c r="C259" s="139"/>
      <c r="D259" s="139">
        <v>206400</v>
      </c>
      <c r="E259" s="139"/>
      <c r="F259" s="139"/>
      <c r="G259" s="139"/>
      <c r="H259" s="139">
        <v>206400</v>
      </c>
      <c r="I259" s="142" t="s">
        <v>694</v>
      </c>
      <c r="J259" s="142" t="s">
        <v>130</v>
      </c>
      <c r="K259" s="142" t="s">
        <v>152</v>
      </c>
      <c r="L259" s="142" t="s">
        <v>776</v>
      </c>
      <c r="M259" s="139">
        <f t="shared" si="12"/>
        <v>-206400</v>
      </c>
      <c r="N259" s="139">
        <f t="shared" si="13"/>
        <v>-206400</v>
      </c>
      <c r="O259" s="139">
        <f t="shared" si="14"/>
        <v>0</v>
      </c>
      <c r="P259" s="139">
        <f t="shared" si="15"/>
        <v>0</v>
      </c>
      <c r="R259" s="140">
        <v>22701002032</v>
      </c>
      <c r="S259" s="142" t="s">
        <v>733</v>
      </c>
      <c r="T259" s="139"/>
      <c r="U259" s="139">
        <v>206400</v>
      </c>
      <c r="V259" s="139"/>
      <c r="W259" s="139"/>
      <c r="X259" s="139"/>
      <c r="Y259" s="139">
        <v>206400</v>
      </c>
    </row>
    <row r="260" spans="1:25" ht="15" customHeight="1" x14ac:dyDescent="0.25">
      <c r="A260" s="140">
        <v>22701002033</v>
      </c>
      <c r="B260" s="142" t="s">
        <v>734</v>
      </c>
      <c r="C260" s="139"/>
      <c r="D260" s="139">
        <v>5652000</v>
      </c>
      <c r="E260" s="139"/>
      <c r="F260" s="139"/>
      <c r="G260" s="139"/>
      <c r="H260" s="139">
        <v>5652000</v>
      </c>
      <c r="I260" s="142" t="s">
        <v>694</v>
      </c>
      <c r="J260" s="142" t="s">
        <v>130</v>
      </c>
      <c r="K260" s="142" t="s">
        <v>152</v>
      </c>
      <c r="L260" s="142" t="s">
        <v>776</v>
      </c>
      <c r="M260" s="139">
        <f t="shared" si="12"/>
        <v>-5652000</v>
      </c>
      <c r="N260" s="139">
        <f t="shared" si="13"/>
        <v>-5652000</v>
      </c>
      <c r="O260" s="139">
        <f t="shared" si="14"/>
        <v>0</v>
      </c>
      <c r="P260" s="139">
        <f t="shared" si="15"/>
        <v>0</v>
      </c>
      <c r="R260" s="140">
        <v>22701002033</v>
      </c>
      <c r="S260" s="142" t="s">
        <v>734</v>
      </c>
      <c r="T260" s="139"/>
      <c r="U260" s="139">
        <v>5652000</v>
      </c>
      <c r="V260" s="139"/>
      <c r="W260" s="139"/>
      <c r="X260" s="139"/>
      <c r="Y260" s="139">
        <v>5652000</v>
      </c>
    </row>
    <row r="261" spans="1:25" s="156" customFormat="1" ht="15" customHeight="1" x14ac:dyDescent="0.25">
      <c r="A261" s="157">
        <v>23</v>
      </c>
      <c r="B261" s="158" t="s">
        <v>133</v>
      </c>
      <c r="C261" s="154"/>
      <c r="D261" s="154"/>
      <c r="E261" s="154"/>
      <c r="F261" s="154"/>
      <c r="G261" s="154"/>
      <c r="H261" s="154"/>
      <c r="I261" s="158"/>
      <c r="J261" s="158"/>
      <c r="K261" s="158"/>
      <c r="L261" s="158"/>
      <c r="M261" s="154"/>
      <c r="N261" s="154"/>
      <c r="O261" s="154"/>
      <c r="P261" s="154"/>
      <c r="R261" s="157">
        <v>23</v>
      </c>
      <c r="S261" s="158" t="s">
        <v>133</v>
      </c>
      <c r="T261" s="154"/>
      <c r="U261" s="154">
        <v>180025570.53999999</v>
      </c>
      <c r="V261" s="154"/>
      <c r="W261" s="154"/>
      <c r="X261" s="154"/>
      <c r="Y261" s="154">
        <v>180025570.53999999</v>
      </c>
    </row>
    <row r="262" spans="1:25" s="156" customFormat="1" ht="15" customHeight="1" x14ac:dyDescent="0.25">
      <c r="A262" s="157">
        <v>231</v>
      </c>
      <c r="B262" s="158" t="s">
        <v>443</v>
      </c>
      <c r="C262" s="154"/>
      <c r="D262" s="154"/>
      <c r="E262" s="154"/>
      <c r="F262" s="154"/>
      <c r="G262" s="154"/>
      <c r="H262" s="154"/>
      <c r="I262" s="158"/>
      <c r="J262" s="158"/>
      <c r="K262" s="158"/>
      <c r="L262" s="158"/>
      <c r="M262" s="154"/>
      <c r="N262" s="154"/>
      <c r="O262" s="154"/>
      <c r="P262" s="154"/>
      <c r="R262" s="157">
        <v>231</v>
      </c>
      <c r="S262" s="158" t="s">
        <v>443</v>
      </c>
      <c r="T262" s="154"/>
      <c r="U262" s="154">
        <v>180025570.53999999</v>
      </c>
      <c r="V262" s="154"/>
      <c r="W262" s="154"/>
      <c r="X262" s="154"/>
      <c r="Y262" s="154">
        <v>180025570.53999999</v>
      </c>
    </row>
    <row r="263" spans="1:25" s="156" customFormat="1" ht="15" customHeight="1" x14ac:dyDescent="0.25">
      <c r="A263" s="157">
        <v>23101</v>
      </c>
      <c r="B263" s="158" t="s">
        <v>134</v>
      </c>
      <c r="C263" s="154"/>
      <c r="D263" s="154"/>
      <c r="E263" s="154"/>
      <c r="F263" s="154"/>
      <c r="G263" s="154"/>
      <c r="H263" s="154"/>
      <c r="I263" s="158"/>
      <c r="J263" s="158"/>
      <c r="K263" s="158"/>
      <c r="L263" s="158"/>
      <c r="M263" s="154"/>
      <c r="N263" s="154"/>
      <c r="O263" s="154"/>
      <c r="P263" s="154"/>
      <c r="R263" s="157">
        <v>23101</v>
      </c>
      <c r="S263" s="158" t="s">
        <v>134</v>
      </c>
      <c r="T263" s="154"/>
      <c r="U263" s="154">
        <v>32841428.539999999</v>
      </c>
      <c r="V263" s="154"/>
      <c r="W263" s="154"/>
      <c r="X263" s="154"/>
      <c r="Y263" s="154">
        <v>32841428.539999999</v>
      </c>
    </row>
    <row r="264" spans="1:25" ht="15" customHeight="1" x14ac:dyDescent="0.25">
      <c r="A264" s="140">
        <v>23101001</v>
      </c>
      <c r="B264" s="142" t="s">
        <v>442</v>
      </c>
      <c r="C264" s="139"/>
      <c r="D264" s="139">
        <v>32841428.539999999</v>
      </c>
      <c r="E264" s="139"/>
      <c r="F264" s="139"/>
      <c r="G264" s="139"/>
      <c r="H264" s="139">
        <v>32841428.539999999</v>
      </c>
      <c r="I264" s="142" t="s">
        <v>694</v>
      </c>
      <c r="J264" s="142" t="s">
        <v>133</v>
      </c>
      <c r="K264" s="142" t="s">
        <v>134</v>
      </c>
      <c r="L264" s="142" t="s">
        <v>134</v>
      </c>
      <c r="M264" s="139">
        <f t="shared" ref="M264:M325" si="16">ROUND((G264-H264),0)</f>
        <v>-32841429</v>
      </c>
      <c r="N264" s="139">
        <f t="shared" ref="N264:N325" si="17">ROUND((C264-D264),0)</f>
        <v>-32841429</v>
      </c>
      <c r="O264" s="139">
        <f t="shared" ref="O264:O325" si="18">ROUND(E264,0)</f>
        <v>0</v>
      </c>
      <c r="P264" s="139">
        <f t="shared" ref="P264:P325" si="19">ROUND(F264,0)</f>
        <v>0</v>
      </c>
      <c r="R264" s="140">
        <v>23101001</v>
      </c>
      <c r="S264" s="142" t="s">
        <v>442</v>
      </c>
      <c r="T264" s="139"/>
      <c r="U264" s="139">
        <v>32841428.539999999</v>
      </c>
      <c r="V264" s="139"/>
      <c r="W264" s="139"/>
      <c r="X264" s="139"/>
      <c r="Y264" s="139">
        <v>32841428.539999999</v>
      </c>
    </row>
    <row r="265" spans="1:25" s="156" customFormat="1" ht="15" customHeight="1" x14ac:dyDescent="0.25">
      <c r="A265" s="157">
        <v>23102</v>
      </c>
      <c r="B265" s="158" t="s">
        <v>135</v>
      </c>
      <c r="C265" s="154"/>
      <c r="D265" s="154"/>
      <c r="E265" s="154"/>
      <c r="F265" s="154"/>
      <c r="G265" s="154"/>
      <c r="H265" s="154"/>
      <c r="I265" s="158"/>
      <c r="J265" s="158"/>
      <c r="K265" s="158"/>
      <c r="L265" s="158"/>
      <c r="M265" s="154"/>
      <c r="N265" s="154"/>
      <c r="O265" s="154"/>
      <c r="P265" s="154"/>
      <c r="R265" s="157">
        <v>23102</v>
      </c>
      <c r="S265" s="158" t="s">
        <v>135</v>
      </c>
      <c r="T265" s="154"/>
      <c r="U265" s="154">
        <v>4927447</v>
      </c>
      <c r="V265" s="154"/>
      <c r="W265" s="154"/>
      <c r="X265" s="154"/>
      <c r="Y265" s="154">
        <v>4927447</v>
      </c>
    </row>
    <row r="266" spans="1:25" ht="15" customHeight="1" x14ac:dyDescent="0.25">
      <c r="A266" s="140">
        <v>23102004</v>
      </c>
      <c r="B266" s="142" t="s">
        <v>440</v>
      </c>
      <c r="C266" s="139"/>
      <c r="D266" s="139">
        <v>20439</v>
      </c>
      <c r="E266" s="139"/>
      <c r="F266" s="139"/>
      <c r="G266" s="139"/>
      <c r="H266" s="139">
        <v>20439</v>
      </c>
      <c r="I266" s="142" t="s">
        <v>694</v>
      </c>
      <c r="J266" s="142" t="s">
        <v>133</v>
      </c>
      <c r="K266" s="142" t="s">
        <v>135</v>
      </c>
      <c r="L266" s="142" t="s">
        <v>135</v>
      </c>
      <c r="M266" s="139">
        <f t="shared" si="16"/>
        <v>-20439</v>
      </c>
      <c r="N266" s="139">
        <f t="shared" si="17"/>
        <v>-20439</v>
      </c>
      <c r="O266" s="139">
        <f t="shared" si="18"/>
        <v>0</v>
      </c>
      <c r="P266" s="139">
        <f t="shared" si="19"/>
        <v>0</v>
      </c>
      <c r="R266" s="140">
        <v>23102004</v>
      </c>
      <c r="S266" s="142" t="s">
        <v>440</v>
      </c>
      <c r="T266" s="139"/>
      <c r="U266" s="139">
        <v>20439</v>
      </c>
      <c r="V266" s="139"/>
      <c r="W266" s="139"/>
      <c r="X266" s="139"/>
      <c r="Y266" s="139">
        <v>20439</v>
      </c>
    </row>
    <row r="267" spans="1:25" ht="15" customHeight="1" x14ac:dyDescent="0.25">
      <c r="A267" s="140">
        <v>23102005</v>
      </c>
      <c r="B267" s="142" t="s">
        <v>439</v>
      </c>
      <c r="C267" s="139"/>
      <c r="D267" s="139">
        <v>180855</v>
      </c>
      <c r="E267" s="139"/>
      <c r="F267" s="139"/>
      <c r="G267" s="139"/>
      <c r="H267" s="139">
        <v>180855</v>
      </c>
      <c r="I267" s="142" t="s">
        <v>694</v>
      </c>
      <c r="J267" s="142" t="s">
        <v>133</v>
      </c>
      <c r="K267" s="142" t="s">
        <v>135</v>
      </c>
      <c r="L267" s="142" t="s">
        <v>135</v>
      </c>
      <c r="M267" s="139">
        <f t="shared" si="16"/>
        <v>-180855</v>
      </c>
      <c r="N267" s="139">
        <f t="shared" si="17"/>
        <v>-180855</v>
      </c>
      <c r="O267" s="139">
        <f t="shared" si="18"/>
        <v>0</v>
      </c>
      <c r="P267" s="139">
        <f t="shared" si="19"/>
        <v>0</v>
      </c>
      <c r="R267" s="140">
        <v>23102005</v>
      </c>
      <c r="S267" s="142" t="s">
        <v>439</v>
      </c>
      <c r="T267" s="139"/>
      <c r="U267" s="139">
        <v>180855</v>
      </c>
      <c r="V267" s="139"/>
      <c r="W267" s="139"/>
      <c r="X267" s="139"/>
      <c r="Y267" s="139">
        <v>180855</v>
      </c>
    </row>
    <row r="268" spans="1:25" ht="15" customHeight="1" x14ac:dyDescent="0.25">
      <c r="A268" s="140">
        <v>23102006</v>
      </c>
      <c r="B268" s="142" t="s">
        <v>438</v>
      </c>
      <c r="C268" s="139"/>
      <c r="D268" s="139">
        <v>4258603</v>
      </c>
      <c r="E268" s="139"/>
      <c r="F268" s="139"/>
      <c r="G268" s="139"/>
      <c r="H268" s="139">
        <v>4258603</v>
      </c>
      <c r="I268" s="142" t="s">
        <v>694</v>
      </c>
      <c r="J268" s="142" t="s">
        <v>133</v>
      </c>
      <c r="K268" s="142" t="s">
        <v>135</v>
      </c>
      <c r="L268" s="142" t="s">
        <v>135</v>
      </c>
      <c r="M268" s="139">
        <f t="shared" si="16"/>
        <v>-4258603</v>
      </c>
      <c r="N268" s="139">
        <f t="shared" si="17"/>
        <v>-4258603</v>
      </c>
      <c r="O268" s="139">
        <f t="shared" si="18"/>
        <v>0</v>
      </c>
      <c r="P268" s="139">
        <f t="shared" si="19"/>
        <v>0</v>
      </c>
      <c r="R268" s="140">
        <v>23102006</v>
      </c>
      <c r="S268" s="142" t="s">
        <v>438</v>
      </c>
      <c r="T268" s="139"/>
      <c r="U268" s="139">
        <v>4258603</v>
      </c>
      <c r="V268" s="139"/>
      <c r="W268" s="139"/>
      <c r="X268" s="139"/>
      <c r="Y268" s="139">
        <v>4258603</v>
      </c>
    </row>
    <row r="269" spans="1:25" ht="15" customHeight="1" x14ac:dyDescent="0.25">
      <c r="A269" s="140">
        <v>23102007</v>
      </c>
      <c r="B269" s="142" t="s">
        <v>830</v>
      </c>
      <c r="C269" s="139"/>
      <c r="D269" s="139">
        <v>467550</v>
      </c>
      <c r="E269" s="139"/>
      <c r="F269" s="139"/>
      <c r="G269" s="139"/>
      <c r="H269" s="139">
        <v>467550</v>
      </c>
      <c r="I269" s="142" t="s">
        <v>694</v>
      </c>
      <c r="J269" s="142" t="s">
        <v>133</v>
      </c>
      <c r="K269" s="142" t="s">
        <v>135</v>
      </c>
      <c r="L269" s="142" t="s">
        <v>135</v>
      </c>
      <c r="M269" s="139">
        <f t="shared" si="16"/>
        <v>-467550</v>
      </c>
      <c r="N269" s="139">
        <f t="shared" si="17"/>
        <v>-467550</v>
      </c>
      <c r="O269" s="139">
        <f t="shared" si="18"/>
        <v>0</v>
      </c>
      <c r="P269" s="139">
        <f t="shared" si="19"/>
        <v>0</v>
      </c>
      <c r="R269" s="140">
        <v>23102007</v>
      </c>
      <c r="S269" s="142" t="s">
        <v>830</v>
      </c>
      <c r="T269" s="139"/>
      <c r="U269" s="139">
        <v>467550</v>
      </c>
      <c r="V269" s="139"/>
      <c r="W269" s="139"/>
      <c r="X269" s="139"/>
      <c r="Y269" s="139">
        <v>467550</v>
      </c>
    </row>
    <row r="270" spans="1:25" s="156" customFormat="1" ht="15" customHeight="1" x14ac:dyDescent="0.25">
      <c r="A270" s="157">
        <v>23103</v>
      </c>
      <c r="B270" s="158" t="s">
        <v>437</v>
      </c>
      <c r="C270" s="154"/>
      <c r="D270" s="154"/>
      <c r="E270" s="154"/>
      <c r="F270" s="154"/>
      <c r="G270" s="154"/>
      <c r="H270" s="154"/>
      <c r="I270" s="158"/>
      <c r="J270" s="158"/>
      <c r="K270" s="158"/>
      <c r="L270" s="158"/>
      <c r="M270" s="154"/>
      <c r="N270" s="154"/>
      <c r="O270" s="154"/>
      <c r="P270" s="154"/>
      <c r="R270" s="157">
        <v>23103</v>
      </c>
      <c r="S270" s="158" t="s">
        <v>437</v>
      </c>
      <c r="T270" s="154"/>
      <c r="U270" s="154">
        <v>142256695</v>
      </c>
      <c r="V270" s="154"/>
      <c r="W270" s="154"/>
      <c r="X270" s="154"/>
      <c r="Y270" s="154">
        <v>142256695</v>
      </c>
    </row>
    <row r="271" spans="1:25" ht="15" customHeight="1" x14ac:dyDescent="0.25">
      <c r="A271" s="140">
        <v>23103002</v>
      </c>
      <c r="B271" s="142" t="s">
        <v>436</v>
      </c>
      <c r="C271" s="139"/>
      <c r="D271" s="139">
        <v>123787126</v>
      </c>
      <c r="E271" s="139"/>
      <c r="F271" s="139"/>
      <c r="G271" s="139"/>
      <c r="H271" s="139">
        <v>123787126</v>
      </c>
      <c r="I271" s="142" t="s">
        <v>694</v>
      </c>
      <c r="J271" s="142" t="s">
        <v>133</v>
      </c>
      <c r="K271" s="142" t="s">
        <v>136</v>
      </c>
      <c r="L271" s="142" t="s">
        <v>136</v>
      </c>
      <c r="M271" s="139">
        <f t="shared" si="16"/>
        <v>-123787126</v>
      </c>
      <c r="N271" s="139">
        <f t="shared" si="17"/>
        <v>-123787126</v>
      </c>
      <c r="O271" s="139">
        <f t="shared" si="18"/>
        <v>0</v>
      </c>
      <c r="P271" s="139">
        <f t="shared" si="19"/>
        <v>0</v>
      </c>
      <c r="R271" s="140">
        <v>23103002</v>
      </c>
      <c r="S271" s="142" t="s">
        <v>436</v>
      </c>
      <c r="T271" s="139"/>
      <c r="U271" s="139">
        <v>123787126</v>
      </c>
      <c r="V271" s="139"/>
      <c r="W271" s="139"/>
      <c r="X271" s="139"/>
      <c r="Y271" s="139">
        <v>123787126</v>
      </c>
    </row>
    <row r="272" spans="1:25" ht="15" customHeight="1" x14ac:dyDescent="0.25">
      <c r="A272" s="140">
        <v>23103003</v>
      </c>
      <c r="B272" s="142" t="s">
        <v>435</v>
      </c>
      <c r="C272" s="139"/>
      <c r="D272" s="139">
        <v>18469569</v>
      </c>
      <c r="E272" s="139"/>
      <c r="F272" s="139"/>
      <c r="G272" s="139"/>
      <c r="H272" s="139">
        <v>18469569</v>
      </c>
      <c r="I272" s="142" t="s">
        <v>694</v>
      </c>
      <c r="J272" s="142" t="s">
        <v>133</v>
      </c>
      <c r="K272" s="142" t="s">
        <v>136</v>
      </c>
      <c r="L272" s="142" t="s">
        <v>136</v>
      </c>
      <c r="M272" s="139">
        <f t="shared" si="16"/>
        <v>-18469569</v>
      </c>
      <c r="N272" s="139">
        <f t="shared" si="17"/>
        <v>-18469569</v>
      </c>
      <c r="O272" s="139">
        <f t="shared" si="18"/>
        <v>0</v>
      </c>
      <c r="P272" s="139">
        <f t="shared" si="19"/>
        <v>0</v>
      </c>
      <c r="R272" s="140">
        <v>23103003</v>
      </c>
      <c r="S272" s="142" t="s">
        <v>435</v>
      </c>
      <c r="T272" s="139"/>
      <c r="U272" s="139">
        <v>18469569</v>
      </c>
      <c r="V272" s="139"/>
      <c r="W272" s="139"/>
      <c r="X272" s="139"/>
      <c r="Y272" s="139">
        <v>18469569</v>
      </c>
    </row>
    <row r="273" spans="1:25" s="156" customFormat="1" ht="15" customHeight="1" x14ac:dyDescent="0.25">
      <c r="A273" s="152">
        <v>3</v>
      </c>
      <c r="B273" s="155" t="s">
        <v>434</v>
      </c>
      <c r="C273" s="153"/>
      <c r="D273" s="154"/>
      <c r="E273" s="153"/>
      <c r="F273" s="153"/>
      <c r="G273" s="154"/>
      <c r="H273" s="153"/>
      <c r="I273" s="155"/>
      <c r="J273" s="155"/>
      <c r="K273" s="155"/>
      <c r="L273" s="155"/>
      <c r="M273" s="154"/>
      <c r="N273" s="154"/>
      <c r="O273" s="154"/>
      <c r="P273" s="154"/>
      <c r="R273" s="152">
        <v>3</v>
      </c>
      <c r="S273" s="155" t="s">
        <v>434</v>
      </c>
      <c r="T273" s="153">
        <v>0</v>
      </c>
      <c r="U273" s="154"/>
      <c r="V273" s="153">
        <v>224179.22</v>
      </c>
      <c r="W273" s="153">
        <v>34523337.979999997</v>
      </c>
      <c r="X273" s="154"/>
      <c r="Y273" s="153">
        <v>34299158.759999998</v>
      </c>
    </row>
    <row r="274" spans="1:25" s="156" customFormat="1" ht="15" customHeight="1" x14ac:dyDescent="0.25">
      <c r="A274" s="157">
        <v>31</v>
      </c>
      <c r="B274" s="158" t="s">
        <v>433</v>
      </c>
      <c r="C274" s="154"/>
      <c r="D274" s="154"/>
      <c r="E274" s="154"/>
      <c r="F274" s="154"/>
      <c r="G274" s="154"/>
      <c r="H274" s="154"/>
      <c r="I274" s="158"/>
      <c r="J274" s="158"/>
      <c r="K274" s="158"/>
      <c r="L274" s="158"/>
      <c r="M274" s="154"/>
      <c r="N274" s="154"/>
      <c r="O274" s="154"/>
      <c r="P274" s="154"/>
      <c r="R274" s="157">
        <v>31</v>
      </c>
      <c r="S274" s="158" t="s">
        <v>433</v>
      </c>
      <c r="T274" s="154">
        <v>0</v>
      </c>
      <c r="U274" s="154"/>
      <c r="V274" s="154">
        <v>224179.22</v>
      </c>
      <c r="W274" s="154">
        <v>34523337.979999997</v>
      </c>
      <c r="X274" s="154"/>
      <c r="Y274" s="154">
        <v>34299158.759999998</v>
      </c>
    </row>
    <row r="275" spans="1:25" s="156" customFormat="1" ht="15" customHeight="1" x14ac:dyDescent="0.25">
      <c r="A275" s="157">
        <v>311</v>
      </c>
      <c r="B275" s="158" t="s">
        <v>432</v>
      </c>
      <c r="C275" s="154"/>
      <c r="D275" s="154"/>
      <c r="E275" s="154"/>
      <c r="F275" s="154"/>
      <c r="G275" s="154"/>
      <c r="H275" s="154"/>
      <c r="I275" s="158"/>
      <c r="J275" s="158"/>
      <c r="K275" s="158"/>
      <c r="L275" s="158"/>
      <c r="M275" s="154"/>
      <c r="N275" s="154"/>
      <c r="O275" s="154"/>
      <c r="P275" s="154"/>
      <c r="R275" s="157">
        <v>311</v>
      </c>
      <c r="S275" s="158" t="s">
        <v>432</v>
      </c>
      <c r="T275" s="154">
        <v>0</v>
      </c>
      <c r="U275" s="154"/>
      <c r="V275" s="154">
        <v>145807</v>
      </c>
      <c r="W275" s="154">
        <v>9833647.2400000002</v>
      </c>
      <c r="X275" s="154"/>
      <c r="Y275" s="154">
        <v>9687840.2400000002</v>
      </c>
    </row>
    <row r="276" spans="1:25" s="156" customFormat="1" ht="15" customHeight="1" x14ac:dyDescent="0.25">
      <c r="A276" s="157">
        <v>31101</v>
      </c>
      <c r="B276" s="158" t="s">
        <v>431</v>
      </c>
      <c r="C276" s="154"/>
      <c r="D276" s="154"/>
      <c r="E276" s="154"/>
      <c r="F276" s="154"/>
      <c r="G276" s="154"/>
      <c r="H276" s="154"/>
      <c r="I276" s="158"/>
      <c r="J276" s="158"/>
      <c r="K276" s="158"/>
      <c r="L276" s="158"/>
      <c r="M276" s="154"/>
      <c r="N276" s="154"/>
      <c r="O276" s="154"/>
      <c r="P276" s="154"/>
      <c r="R276" s="157">
        <v>31101</v>
      </c>
      <c r="S276" s="158" t="s">
        <v>431</v>
      </c>
      <c r="T276" s="154">
        <v>0</v>
      </c>
      <c r="U276" s="154"/>
      <c r="V276" s="154"/>
      <c r="W276" s="154">
        <v>2558927.2200000002</v>
      </c>
      <c r="X276" s="154"/>
      <c r="Y276" s="154">
        <v>2558927.2200000002</v>
      </c>
    </row>
    <row r="277" spans="1:25" ht="15" customHeight="1" x14ac:dyDescent="0.25">
      <c r="A277" s="140">
        <v>31101001</v>
      </c>
      <c r="B277" s="142" t="s">
        <v>430</v>
      </c>
      <c r="C277" s="139">
        <v>0</v>
      </c>
      <c r="D277" s="139"/>
      <c r="E277" s="139"/>
      <c r="F277" s="139">
        <v>2558927.2200000002</v>
      </c>
      <c r="G277" s="139"/>
      <c r="H277" s="139">
        <v>2558927.2200000002</v>
      </c>
      <c r="I277" s="142" t="s">
        <v>695</v>
      </c>
      <c r="J277" s="142" t="s">
        <v>712</v>
      </c>
      <c r="K277" s="142" t="s">
        <v>716</v>
      </c>
      <c r="L277" s="142" t="s">
        <v>91</v>
      </c>
      <c r="M277" s="139">
        <f t="shared" si="16"/>
        <v>-2558927</v>
      </c>
      <c r="N277" s="139">
        <f t="shared" si="17"/>
        <v>0</v>
      </c>
      <c r="O277" s="139">
        <f t="shared" si="18"/>
        <v>0</v>
      </c>
      <c r="P277" s="139">
        <f t="shared" si="19"/>
        <v>2558927</v>
      </c>
      <c r="R277" s="140">
        <v>31101001</v>
      </c>
      <c r="S277" s="142" t="s">
        <v>430</v>
      </c>
      <c r="T277" s="139">
        <v>0</v>
      </c>
      <c r="U277" s="139"/>
      <c r="V277" s="139"/>
      <c r="W277" s="139">
        <v>2558927.2200000002</v>
      </c>
      <c r="X277" s="139"/>
      <c r="Y277" s="139">
        <v>2558927.2200000002</v>
      </c>
    </row>
    <row r="278" spans="1:25" s="156" customFormat="1" ht="15" customHeight="1" x14ac:dyDescent="0.25">
      <c r="A278" s="157">
        <v>31102</v>
      </c>
      <c r="B278" s="158" t="s">
        <v>429</v>
      </c>
      <c r="C278" s="154"/>
      <c r="D278" s="154"/>
      <c r="E278" s="154"/>
      <c r="F278" s="154"/>
      <c r="G278" s="154"/>
      <c r="H278" s="154"/>
      <c r="I278" s="158"/>
      <c r="J278" s="158"/>
      <c r="K278" s="158"/>
      <c r="L278" s="158"/>
      <c r="M278" s="154"/>
      <c r="N278" s="154"/>
      <c r="O278" s="154"/>
      <c r="P278" s="154"/>
      <c r="R278" s="157">
        <v>31102</v>
      </c>
      <c r="S278" s="158" t="s">
        <v>429</v>
      </c>
      <c r="T278" s="154">
        <v>0</v>
      </c>
      <c r="U278" s="154"/>
      <c r="V278" s="154">
        <v>145807</v>
      </c>
      <c r="W278" s="154">
        <v>7227239.5800000001</v>
      </c>
      <c r="X278" s="154"/>
      <c r="Y278" s="154">
        <v>7081432.5800000001</v>
      </c>
    </row>
    <row r="279" spans="1:25" s="156" customFormat="1" ht="15" customHeight="1" x14ac:dyDescent="0.25">
      <c r="A279" s="157">
        <v>31102007</v>
      </c>
      <c r="B279" s="158" t="s">
        <v>428</v>
      </c>
      <c r="C279" s="154"/>
      <c r="D279" s="154"/>
      <c r="E279" s="154"/>
      <c r="F279" s="154"/>
      <c r="G279" s="154"/>
      <c r="H279" s="154"/>
      <c r="I279" s="158"/>
      <c r="J279" s="158"/>
      <c r="K279" s="158"/>
      <c r="L279" s="158"/>
      <c r="M279" s="154"/>
      <c r="N279" s="154"/>
      <c r="O279" s="154"/>
      <c r="P279" s="154"/>
      <c r="R279" s="157">
        <v>31102007</v>
      </c>
      <c r="S279" s="158" t="s">
        <v>428</v>
      </c>
      <c r="T279" s="154">
        <v>0</v>
      </c>
      <c r="U279" s="154"/>
      <c r="V279" s="154"/>
      <c r="W279" s="154">
        <v>1251411.1000000001</v>
      </c>
      <c r="X279" s="154"/>
      <c r="Y279" s="154">
        <v>1251411.1000000001</v>
      </c>
    </row>
    <row r="280" spans="1:25" ht="15" customHeight="1" x14ac:dyDescent="0.25">
      <c r="A280" s="140">
        <v>3110200701</v>
      </c>
      <c r="B280" s="142" t="s">
        <v>427</v>
      </c>
      <c r="C280" s="139">
        <v>0</v>
      </c>
      <c r="D280" s="139"/>
      <c r="E280" s="139"/>
      <c r="F280" s="139">
        <v>1251411.1000000001</v>
      </c>
      <c r="G280" s="139"/>
      <c r="H280" s="139">
        <v>1251411.1000000001</v>
      </c>
      <c r="I280" s="142" t="s">
        <v>695</v>
      </c>
      <c r="J280" s="142" t="s">
        <v>712</v>
      </c>
      <c r="K280" s="142" t="s">
        <v>716</v>
      </c>
      <c r="L280" s="142" t="s">
        <v>93</v>
      </c>
      <c r="M280" s="139">
        <f t="shared" si="16"/>
        <v>-1251411</v>
      </c>
      <c r="N280" s="139">
        <f t="shared" si="17"/>
        <v>0</v>
      </c>
      <c r="O280" s="139">
        <f t="shared" si="18"/>
        <v>0</v>
      </c>
      <c r="P280" s="139">
        <f t="shared" si="19"/>
        <v>1251411</v>
      </c>
      <c r="R280" s="140">
        <v>3110200701</v>
      </c>
      <c r="S280" s="142" t="s">
        <v>427</v>
      </c>
      <c r="T280" s="139">
        <v>0</v>
      </c>
      <c r="U280" s="139"/>
      <c r="V280" s="139"/>
      <c r="W280" s="139">
        <v>1251411.1000000001</v>
      </c>
      <c r="X280" s="139"/>
      <c r="Y280" s="139">
        <v>1251411.1000000001</v>
      </c>
    </row>
    <row r="281" spans="1:25" s="156" customFormat="1" ht="15" customHeight="1" x14ac:dyDescent="0.25">
      <c r="A281" s="157">
        <v>31102008</v>
      </c>
      <c r="B281" s="158" t="s">
        <v>426</v>
      </c>
      <c r="C281" s="154"/>
      <c r="D281" s="154"/>
      <c r="E281" s="154"/>
      <c r="F281" s="154"/>
      <c r="G281" s="154"/>
      <c r="H281" s="154"/>
      <c r="I281" s="158"/>
      <c r="J281" s="158"/>
      <c r="K281" s="158"/>
      <c r="L281" s="158"/>
      <c r="M281" s="154"/>
      <c r="N281" s="154"/>
      <c r="O281" s="154"/>
      <c r="P281" s="154"/>
      <c r="R281" s="157">
        <v>31102008</v>
      </c>
      <c r="S281" s="158" t="s">
        <v>426</v>
      </c>
      <c r="T281" s="154">
        <v>0</v>
      </c>
      <c r="U281" s="154"/>
      <c r="V281" s="154">
        <v>11600</v>
      </c>
      <c r="W281" s="154">
        <v>26708.47</v>
      </c>
      <c r="X281" s="154"/>
      <c r="Y281" s="154">
        <v>15108.47</v>
      </c>
    </row>
    <row r="282" spans="1:25" ht="15" customHeight="1" x14ac:dyDescent="0.25">
      <c r="A282" s="140">
        <v>3110200801</v>
      </c>
      <c r="B282" s="142" t="s">
        <v>425</v>
      </c>
      <c r="C282" s="139">
        <v>0</v>
      </c>
      <c r="D282" s="139"/>
      <c r="E282" s="139">
        <v>11600</v>
      </c>
      <c r="F282" s="139">
        <v>26708.47</v>
      </c>
      <c r="G282" s="139"/>
      <c r="H282" s="139">
        <v>15108.47</v>
      </c>
      <c r="I282" s="142" t="s">
        <v>695</v>
      </c>
      <c r="J282" s="142" t="s">
        <v>712</v>
      </c>
      <c r="K282" s="142" t="s">
        <v>716</v>
      </c>
      <c r="L282" s="142" t="s">
        <v>92</v>
      </c>
      <c r="M282" s="139">
        <f t="shared" si="16"/>
        <v>-15108</v>
      </c>
      <c r="N282" s="139">
        <f t="shared" si="17"/>
        <v>0</v>
      </c>
      <c r="O282" s="139">
        <f t="shared" si="18"/>
        <v>11600</v>
      </c>
      <c r="P282" s="139">
        <f t="shared" si="19"/>
        <v>26708</v>
      </c>
      <c r="R282" s="140">
        <v>3110200801</v>
      </c>
      <c r="S282" s="142" t="s">
        <v>425</v>
      </c>
      <c r="T282" s="139">
        <v>0</v>
      </c>
      <c r="U282" s="139"/>
      <c r="V282" s="139">
        <v>11600</v>
      </c>
      <c r="W282" s="139">
        <v>26708.47</v>
      </c>
      <c r="X282" s="139"/>
      <c r="Y282" s="139">
        <v>15108.47</v>
      </c>
    </row>
    <row r="283" spans="1:25" s="156" customFormat="1" ht="15" customHeight="1" x14ac:dyDescent="0.25">
      <c r="A283" s="157">
        <v>31102009</v>
      </c>
      <c r="B283" s="158" t="s">
        <v>424</v>
      </c>
      <c r="C283" s="154"/>
      <c r="D283" s="154"/>
      <c r="E283" s="154"/>
      <c r="F283" s="154"/>
      <c r="G283" s="154"/>
      <c r="H283" s="154"/>
      <c r="I283" s="158"/>
      <c r="J283" s="158"/>
      <c r="K283" s="158"/>
      <c r="L283" s="158"/>
      <c r="M283" s="154"/>
      <c r="N283" s="154"/>
      <c r="O283" s="154"/>
      <c r="P283" s="154"/>
      <c r="R283" s="157">
        <v>31102009</v>
      </c>
      <c r="S283" s="158" t="s">
        <v>424</v>
      </c>
      <c r="T283" s="154">
        <v>0</v>
      </c>
      <c r="U283" s="154"/>
      <c r="V283" s="154">
        <v>134207</v>
      </c>
      <c r="W283" s="154">
        <v>671772.46</v>
      </c>
      <c r="X283" s="154"/>
      <c r="Y283" s="154">
        <v>537565.46</v>
      </c>
    </row>
    <row r="284" spans="1:25" ht="15" customHeight="1" x14ac:dyDescent="0.25">
      <c r="A284" s="140">
        <v>3110200901</v>
      </c>
      <c r="B284" s="142" t="s">
        <v>423</v>
      </c>
      <c r="C284" s="139">
        <v>0</v>
      </c>
      <c r="D284" s="139"/>
      <c r="E284" s="139">
        <v>134207</v>
      </c>
      <c r="F284" s="139">
        <v>671772.46</v>
      </c>
      <c r="G284" s="139"/>
      <c r="H284" s="139">
        <v>537565.46</v>
      </c>
      <c r="I284" s="142" t="s">
        <v>695</v>
      </c>
      <c r="J284" s="142" t="s">
        <v>712</v>
      </c>
      <c r="K284" s="142" t="s">
        <v>716</v>
      </c>
      <c r="L284" s="142" t="s">
        <v>94</v>
      </c>
      <c r="M284" s="139">
        <f t="shared" si="16"/>
        <v>-537565</v>
      </c>
      <c r="N284" s="139">
        <f t="shared" si="17"/>
        <v>0</v>
      </c>
      <c r="O284" s="139">
        <f t="shared" si="18"/>
        <v>134207</v>
      </c>
      <c r="P284" s="139">
        <f t="shared" si="19"/>
        <v>671772</v>
      </c>
      <c r="R284" s="140">
        <v>3110200901</v>
      </c>
      <c r="S284" s="142" t="s">
        <v>423</v>
      </c>
      <c r="T284" s="139">
        <v>0</v>
      </c>
      <c r="U284" s="139"/>
      <c r="V284" s="139">
        <v>134207</v>
      </c>
      <c r="W284" s="139">
        <v>671772.46</v>
      </c>
      <c r="X284" s="139"/>
      <c r="Y284" s="139">
        <v>537565.46</v>
      </c>
    </row>
    <row r="285" spans="1:25" s="156" customFormat="1" ht="15" customHeight="1" x14ac:dyDescent="0.25">
      <c r="A285" s="157">
        <v>31102010</v>
      </c>
      <c r="B285" s="158" t="s">
        <v>422</v>
      </c>
      <c r="C285" s="154"/>
      <c r="D285" s="154"/>
      <c r="E285" s="154"/>
      <c r="F285" s="154"/>
      <c r="G285" s="154"/>
      <c r="H285" s="154"/>
      <c r="I285" s="158"/>
      <c r="J285" s="158"/>
      <c r="K285" s="158"/>
      <c r="L285" s="158"/>
      <c r="M285" s="154"/>
      <c r="N285" s="154"/>
      <c r="O285" s="154"/>
      <c r="P285" s="154"/>
      <c r="R285" s="157">
        <v>31102010</v>
      </c>
      <c r="S285" s="158" t="s">
        <v>422</v>
      </c>
      <c r="T285" s="154">
        <v>0</v>
      </c>
      <c r="U285" s="154"/>
      <c r="V285" s="154"/>
      <c r="W285" s="154">
        <v>2985854.78</v>
      </c>
      <c r="X285" s="154"/>
      <c r="Y285" s="154">
        <v>2985854.78</v>
      </c>
    </row>
    <row r="286" spans="1:25" ht="15" customHeight="1" x14ac:dyDescent="0.25">
      <c r="A286" s="140">
        <v>3110201001</v>
      </c>
      <c r="B286" s="142" t="s">
        <v>421</v>
      </c>
      <c r="C286" s="139">
        <v>0</v>
      </c>
      <c r="D286" s="139"/>
      <c r="E286" s="139"/>
      <c r="F286" s="139">
        <v>290696.65999999997</v>
      </c>
      <c r="G286" s="139"/>
      <c r="H286" s="139">
        <v>290696.65999999997</v>
      </c>
      <c r="I286" s="142" t="s">
        <v>695</v>
      </c>
      <c r="J286" s="142" t="s">
        <v>712</v>
      </c>
      <c r="K286" s="142" t="s">
        <v>903</v>
      </c>
      <c r="L286" s="142" t="s">
        <v>90</v>
      </c>
      <c r="M286" s="139">
        <f t="shared" si="16"/>
        <v>-290697</v>
      </c>
      <c r="N286" s="139">
        <f t="shared" si="17"/>
        <v>0</v>
      </c>
      <c r="O286" s="139">
        <f t="shared" si="18"/>
        <v>0</v>
      </c>
      <c r="P286" s="139">
        <f t="shared" si="19"/>
        <v>290697</v>
      </c>
      <c r="R286" s="140">
        <v>3110201001</v>
      </c>
      <c r="S286" s="142" t="s">
        <v>421</v>
      </c>
      <c r="T286" s="139">
        <v>0</v>
      </c>
      <c r="U286" s="139"/>
      <c r="V286" s="139"/>
      <c r="W286" s="139">
        <v>290696.65999999997</v>
      </c>
      <c r="X286" s="139"/>
      <c r="Y286" s="139">
        <v>290696.65999999997</v>
      </c>
    </row>
    <row r="287" spans="1:25" ht="15" customHeight="1" x14ac:dyDescent="0.25">
      <c r="A287" s="140">
        <v>3110201002</v>
      </c>
      <c r="B287" s="142" t="s">
        <v>420</v>
      </c>
      <c r="C287" s="139">
        <v>0</v>
      </c>
      <c r="D287" s="139"/>
      <c r="E287" s="139"/>
      <c r="F287" s="139">
        <v>2540738.62</v>
      </c>
      <c r="G287" s="139"/>
      <c r="H287" s="139">
        <v>2540738.62</v>
      </c>
      <c r="I287" s="142" t="s">
        <v>695</v>
      </c>
      <c r="J287" s="142" t="s">
        <v>712</v>
      </c>
      <c r="K287" s="142" t="s">
        <v>903</v>
      </c>
      <c r="L287" s="142" t="s">
        <v>90</v>
      </c>
      <c r="M287" s="139">
        <f t="shared" si="16"/>
        <v>-2540739</v>
      </c>
      <c r="N287" s="139">
        <f t="shared" si="17"/>
        <v>0</v>
      </c>
      <c r="O287" s="139">
        <f t="shared" si="18"/>
        <v>0</v>
      </c>
      <c r="P287" s="139">
        <f t="shared" si="19"/>
        <v>2540739</v>
      </c>
      <c r="R287" s="140">
        <v>3110201002</v>
      </c>
      <c r="S287" s="142" t="s">
        <v>420</v>
      </c>
      <c r="T287" s="139">
        <v>0</v>
      </c>
      <c r="U287" s="139"/>
      <c r="V287" s="139"/>
      <c r="W287" s="139">
        <v>2540738.62</v>
      </c>
      <c r="X287" s="139"/>
      <c r="Y287" s="139">
        <v>2540738.62</v>
      </c>
    </row>
    <row r="288" spans="1:25" ht="15" customHeight="1" x14ac:dyDescent="0.25">
      <c r="A288" s="140">
        <v>3110201003</v>
      </c>
      <c r="B288" s="142" t="s">
        <v>419</v>
      </c>
      <c r="C288" s="139">
        <v>0</v>
      </c>
      <c r="D288" s="139"/>
      <c r="E288" s="139"/>
      <c r="F288" s="139">
        <v>154419.5</v>
      </c>
      <c r="G288" s="139"/>
      <c r="H288" s="139">
        <v>154419.5</v>
      </c>
      <c r="I288" s="142" t="s">
        <v>695</v>
      </c>
      <c r="J288" s="142" t="s">
        <v>712</v>
      </c>
      <c r="K288" s="142" t="s">
        <v>903</v>
      </c>
      <c r="L288" s="142" t="s">
        <v>90</v>
      </c>
      <c r="M288" s="139">
        <f t="shared" si="16"/>
        <v>-154420</v>
      </c>
      <c r="N288" s="139">
        <f t="shared" si="17"/>
        <v>0</v>
      </c>
      <c r="O288" s="139">
        <f t="shared" si="18"/>
        <v>0</v>
      </c>
      <c r="P288" s="139">
        <f t="shared" si="19"/>
        <v>154420</v>
      </c>
      <c r="R288" s="140">
        <v>3110201003</v>
      </c>
      <c r="S288" s="142" t="s">
        <v>419</v>
      </c>
      <c r="T288" s="139">
        <v>0</v>
      </c>
      <c r="U288" s="139"/>
      <c r="V288" s="139"/>
      <c r="W288" s="139">
        <v>154419.5</v>
      </c>
      <c r="X288" s="139"/>
      <c r="Y288" s="139">
        <v>154419.5</v>
      </c>
    </row>
    <row r="289" spans="1:25" s="156" customFormat="1" ht="15" customHeight="1" x14ac:dyDescent="0.25">
      <c r="A289" s="157">
        <v>31102011</v>
      </c>
      <c r="B289" s="158" t="s">
        <v>418</v>
      </c>
      <c r="C289" s="154"/>
      <c r="D289" s="154"/>
      <c r="E289" s="154"/>
      <c r="F289" s="154"/>
      <c r="G289" s="154"/>
      <c r="H289" s="154"/>
      <c r="I289" s="158"/>
      <c r="J289" s="158"/>
      <c r="K289" s="158"/>
      <c r="L289" s="158"/>
      <c r="M289" s="154"/>
      <c r="N289" s="154"/>
      <c r="O289" s="154"/>
      <c r="P289" s="154"/>
      <c r="R289" s="157">
        <v>31102011</v>
      </c>
      <c r="S289" s="158" t="s">
        <v>418</v>
      </c>
      <c r="T289" s="154">
        <v>0</v>
      </c>
      <c r="U289" s="154"/>
      <c r="V289" s="154"/>
      <c r="W289" s="154">
        <v>2175742</v>
      </c>
      <c r="X289" s="154"/>
      <c r="Y289" s="154">
        <v>2175742</v>
      </c>
    </row>
    <row r="290" spans="1:25" ht="15" customHeight="1" x14ac:dyDescent="0.25">
      <c r="A290" s="140">
        <v>3110201101</v>
      </c>
      <c r="B290" s="142" t="s">
        <v>831</v>
      </c>
      <c r="C290" s="139">
        <v>0</v>
      </c>
      <c r="D290" s="139"/>
      <c r="E290" s="139"/>
      <c r="F290" s="139">
        <v>81499.179999999993</v>
      </c>
      <c r="G290" s="139"/>
      <c r="H290" s="139">
        <v>81499.179999999993</v>
      </c>
      <c r="I290" s="142" t="s">
        <v>695</v>
      </c>
      <c r="J290" s="142" t="s">
        <v>712</v>
      </c>
      <c r="K290" s="142" t="s">
        <v>903</v>
      </c>
      <c r="L290" s="142" t="s">
        <v>90</v>
      </c>
      <c r="M290" s="139">
        <f t="shared" si="16"/>
        <v>-81499</v>
      </c>
      <c r="N290" s="139">
        <f t="shared" si="17"/>
        <v>0</v>
      </c>
      <c r="O290" s="139">
        <f t="shared" si="18"/>
        <v>0</v>
      </c>
      <c r="P290" s="139">
        <f t="shared" si="19"/>
        <v>81499</v>
      </c>
      <c r="R290" s="140">
        <v>3110201101</v>
      </c>
      <c r="S290" s="142" t="s">
        <v>831</v>
      </c>
      <c r="T290" s="139">
        <v>0</v>
      </c>
      <c r="U290" s="139"/>
      <c r="V290" s="139"/>
      <c r="W290" s="139">
        <v>81499.179999999993</v>
      </c>
      <c r="X290" s="139"/>
      <c r="Y290" s="139">
        <v>81499.179999999993</v>
      </c>
    </row>
    <row r="291" spans="1:25" ht="15" customHeight="1" x14ac:dyDescent="0.25">
      <c r="A291" s="140">
        <v>3110201104</v>
      </c>
      <c r="B291" s="142" t="s">
        <v>415</v>
      </c>
      <c r="C291" s="139">
        <v>0</v>
      </c>
      <c r="D291" s="139"/>
      <c r="E291" s="139"/>
      <c r="F291" s="139">
        <v>20</v>
      </c>
      <c r="G291" s="139"/>
      <c r="H291" s="139">
        <v>20</v>
      </c>
      <c r="I291" s="142" t="s">
        <v>695</v>
      </c>
      <c r="J291" s="142" t="s">
        <v>712</v>
      </c>
      <c r="K291" s="142" t="s">
        <v>903</v>
      </c>
      <c r="L291" s="142" t="s">
        <v>90</v>
      </c>
      <c r="M291" s="139">
        <f t="shared" si="16"/>
        <v>-20</v>
      </c>
      <c r="N291" s="139">
        <f t="shared" si="17"/>
        <v>0</v>
      </c>
      <c r="O291" s="139">
        <f t="shared" si="18"/>
        <v>0</v>
      </c>
      <c r="P291" s="139">
        <f t="shared" si="19"/>
        <v>20</v>
      </c>
      <c r="R291" s="140">
        <v>3110201104</v>
      </c>
      <c r="S291" s="142" t="s">
        <v>415</v>
      </c>
      <c r="T291" s="139">
        <v>0</v>
      </c>
      <c r="U291" s="139"/>
      <c r="V291" s="139"/>
      <c r="W291" s="139">
        <v>20</v>
      </c>
      <c r="X291" s="139"/>
      <c r="Y291" s="139">
        <v>20</v>
      </c>
    </row>
    <row r="292" spans="1:25" ht="15" customHeight="1" x14ac:dyDescent="0.25">
      <c r="A292" s="140">
        <v>3110201106</v>
      </c>
      <c r="B292" s="142" t="s">
        <v>832</v>
      </c>
      <c r="C292" s="139">
        <v>0</v>
      </c>
      <c r="D292" s="139"/>
      <c r="E292" s="139"/>
      <c r="F292" s="139">
        <v>405</v>
      </c>
      <c r="G292" s="139"/>
      <c r="H292" s="139">
        <v>405</v>
      </c>
      <c r="I292" s="142" t="s">
        <v>695</v>
      </c>
      <c r="J292" s="142" t="s">
        <v>712</v>
      </c>
      <c r="K292" s="142" t="s">
        <v>903</v>
      </c>
      <c r="L292" s="142" t="s">
        <v>90</v>
      </c>
      <c r="M292" s="139">
        <f t="shared" si="16"/>
        <v>-405</v>
      </c>
      <c r="N292" s="139">
        <f t="shared" si="17"/>
        <v>0</v>
      </c>
      <c r="O292" s="139">
        <f t="shared" si="18"/>
        <v>0</v>
      </c>
      <c r="P292" s="139">
        <f t="shared" si="19"/>
        <v>405</v>
      </c>
      <c r="R292" s="140">
        <v>3110201106</v>
      </c>
      <c r="S292" s="142" t="s">
        <v>832</v>
      </c>
      <c r="T292" s="139">
        <v>0</v>
      </c>
      <c r="U292" s="139"/>
      <c r="V292" s="139"/>
      <c r="W292" s="139">
        <v>405</v>
      </c>
      <c r="X292" s="139"/>
      <c r="Y292" s="139">
        <v>405</v>
      </c>
    </row>
    <row r="293" spans="1:25" ht="15" customHeight="1" x14ac:dyDescent="0.25">
      <c r="A293" s="140">
        <v>3110201107</v>
      </c>
      <c r="B293" s="142" t="s">
        <v>833</v>
      </c>
      <c r="C293" s="139">
        <v>0</v>
      </c>
      <c r="D293" s="139"/>
      <c r="E293" s="139"/>
      <c r="F293" s="139">
        <v>500</v>
      </c>
      <c r="G293" s="139"/>
      <c r="H293" s="139">
        <v>500</v>
      </c>
      <c r="I293" s="142" t="s">
        <v>695</v>
      </c>
      <c r="J293" s="142" t="s">
        <v>712</v>
      </c>
      <c r="K293" s="142" t="s">
        <v>903</v>
      </c>
      <c r="L293" s="142" t="s">
        <v>90</v>
      </c>
      <c r="M293" s="139">
        <f t="shared" si="16"/>
        <v>-500</v>
      </c>
      <c r="N293" s="139">
        <f t="shared" si="17"/>
        <v>0</v>
      </c>
      <c r="O293" s="139">
        <f t="shared" si="18"/>
        <v>0</v>
      </c>
      <c r="P293" s="139">
        <f t="shared" si="19"/>
        <v>500</v>
      </c>
      <c r="R293" s="140">
        <v>3110201107</v>
      </c>
      <c r="S293" s="142" t="s">
        <v>833</v>
      </c>
      <c r="T293" s="139">
        <v>0</v>
      </c>
      <c r="U293" s="139"/>
      <c r="V293" s="139"/>
      <c r="W293" s="139">
        <v>500</v>
      </c>
      <c r="X293" s="139"/>
      <c r="Y293" s="139">
        <v>500</v>
      </c>
    </row>
    <row r="294" spans="1:25" ht="15" customHeight="1" x14ac:dyDescent="0.25">
      <c r="A294" s="140">
        <v>3110201108</v>
      </c>
      <c r="B294" s="142" t="s">
        <v>413</v>
      </c>
      <c r="C294" s="139">
        <v>0</v>
      </c>
      <c r="D294" s="139"/>
      <c r="E294" s="139"/>
      <c r="F294" s="139">
        <v>2465</v>
      </c>
      <c r="G294" s="139"/>
      <c r="H294" s="139">
        <v>2465</v>
      </c>
      <c r="I294" s="142" t="s">
        <v>695</v>
      </c>
      <c r="J294" s="142" t="s">
        <v>712</v>
      </c>
      <c r="K294" s="142" t="s">
        <v>903</v>
      </c>
      <c r="L294" s="142" t="s">
        <v>90</v>
      </c>
      <c r="M294" s="139">
        <f t="shared" si="16"/>
        <v>-2465</v>
      </c>
      <c r="N294" s="139">
        <f t="shared" si="17"/>
        <v>0</v>
      </c>
      <c r="O294" s="139">
        <f t="shared" si="18"/>
        <v>0</v>
      </c>
      <c r="P294" s="139">
        <f t="shared" si="19"/>
        <v>2465</v>
      </c>
      <c r="R294" s="140">
        <v>3110201108</v>
      </c>
      <c r="S294" s="142" t="s">
        <v>413</v>
      </c>
      <c r="T294" s="139">
        <v>0</v>
      </c>
      <c r="U294" s="139"/>
      <c r="V294" s="139"/>
      <c r="W294" s="139">
        <v>2465</v>
      </c>
      <c r="X294" s="139"/>
      <c r="Y294" s="139">
        <v>2465</v>
      </c>
    </row>
    <row r="295" spans="1:25" ht="15" customHeight="1" x14ac:dyDescent="0.25">
      <c r="A295" s="140">
        <v>3110201109</v>
      </c>
      <c r="B295" s="142" t="s">
        <v>412</v>
      </c>
      <c r="C295" s="139">
        <v>0</v>
      </c>
      <c r="D295" s="139"/>
      <c r="E295" s="139"/>
      <c r="F295" s="139">
        <v>1550</v>
      </c>
      <c r="G295" s="139"/>
      <c r="H295" s="139">
        <v>1550</v>
      </c>
      <c r="I295" s="142" t="s">
        <v>695</v>
      </c>
      <c r="J295" s="142" t="s">
        <v>712</v>
      </c>
      <c r="K295" s="142" t="s">
        <v>903</v>
      </c>
      <c r="L295" s="142" t="s">
        <v>90</v>
      </c>
      <c r="M295" s="139">
        <f t="shared" si="16"/>
        <v>-1550</v>
      </c>
      <c r="N295" s="139">
        <f t="shared" si="17"/>
        <v>0</v>
      </c>
      <c r="O295" s="139">
        <f t="shared" si="18"/>
        <v>0</v>
      </c>
      <c r="P295" s="139">
        <f t="shared" si="19"/>
        <v>1550</v>
      </c>
      <c r="R295" s="140">
        <v>3110201109</v>
      </c>
      <c r="S295" s="142" t="s">
        <v>412</v>
      </c>
      <c r="T295" s="139">
        <v>0</v>
      </c>
      <c r="U295" s="139"/>
      <c r="V295" s="139"/>
      <c r="W295" s="139">
        <v>1550</v>
      </c>
      <c r="X295" s="139"/>
      <c r="Y295" s="139">
        <v>1550</v>
      </c>
    </row>
    <row r="296" spans="1:25" ht="15" customHeight="1" x14ac:dyDescent="0.25">
      <c r="A296" s="140">
        <v>3110201110</v>
      </c>
      <c r="B296" s="142" t="s">
        <v>411</v>
      </c>
      <c r="C296" s="139">
        <v>0</v>
      </c>
      <c r="D296" s="139"/>
      <c r="E296" s="139"/>
      <c r="F296" s="139">
        <v>432681.44</v>
      </c>
      <c r="G296" s="139"/>
      <c r="H296" s="139">
        <v>432681.44</v>
      </c>
      <c r="I296" s="142" t="s">
        <v>695</v>
      </c>
      <c r="J296" s="142" t="s">
        <v>712</v>
      </c>
      <c r="K296" s="142" t="s">
        <v>903</v>
      </c>
      <c r="L296" s="142" t="s">
        <v>90</v>
      </c>
      <c r="M296" s="139">
        <f t="shared" si="16"/>
        <v>-432681</v>
      </c>
      <c r="N296" s="139">
        <f t="shared" si="17"/>
        <v>0</v>
      </c>
      <c r="O296" s="139">
        <f t="shared" si="18"/>
        <v>0</v>
      </c>
      <c r="P296" s="139">
        <f t="shared" si="19"/>
        <v>432681</v>
      </c>
      <c r="R296" s="140">
        <v>3110201110</v>
      </c>
      <c r="S296" s="142" t="s">
        <v>411</v>
      </c>
      <c r="T296" s="139">
        <v>0</v>
      </c>
      <c r="U296" s="139"/>
      <c r="V296" s="139"/>
      <c r="W296" s="139">
        <v>432681.44</v>
      </c>
      <c r="X296" s="139"/>
      <c r="Y296" s="139">
        <v>432681.44</v>
      </c>
    </row>
    <row r="297" spans="1:25" ht="15" customHeight="1" x14ac:dyDescent="0.25">
      <c r="A297" s="140">
        <v>3110201111</v>
      </c>
      <c r="B297" s="142" t="s">
        <v>410</v>
      </c>
      <c r="C297" s="139">
        <v>0</v>
      </c>
      <c r="D297" s="139"/>
      <c r="E297" s="139"/>
      <c r="F297" s="139">
        <v>518291.16</v>
      </c>
      <c r="G297" s="139"/>
      <c r="H297" s="139">
        <v>518291.16</v>
      </c>
      <c r="I297" s="142" t="s">
        <v>695</v>
      </c>
      <c r="J297" s="142" t="s">
        <v>712</v>
      </c>
      <c r="K297" s="142" t="s">
        <v>903</v>
      </c>
      <c r="L297" s="142" t="s">
        <v>90</v>
      </c>
      <c r="M297" s="139">
        <f t="shared" si="16"/>
        <v>-518291</v>
      </c>
      <c r="N297" s="139">
        <f t="shared" si="17"/>
        <v>0</v>
      </c>
      <c r="O297" s="139">
        <f t="shared" si="18"/>
        <v>0</v>
      </c>
      <c r="P297" s="139">
        <f t="shared" si="19"/>
        <v>518291</v>
      </c>
      <c r="R297" s="140">
        <v>3110201111</v>
      </c>
      <c r="S297" s="142" t="s">
        <v>410</v>
      </c>
      <c r="T297" s="139">
        <v>0</v>
      </c>
      <c r="U297" s="139"/>
      <c r="V297" s="139"/>
      <c r="W297" s="139">
        <v>518291.16</v>
      </c>
      <c r="X297" s="139"/>
      <c r="Y297" s="139">
        <v>518291.16</v>
      </c>
    </row>
    <row r="298" spans="1:25" ht="15" customHeight="1" x14ac:dyDescent="0.25">
      <c r="A298" s="140">
        <v>3110201112</v>
      </c>
      <c r="B298" s="142" t="s">
        <v>409</v>
      </c>
      <c r="C298" s="139">
        <v>0</v>
      </c>
      <c r="D298" s="139"/>
      <c r="E298" s="139"/>
      <c r="F298" s="139">
        <v>565370.55000000005</v>
      </c>
      <c r="G298" s="139"/>
      <c r="H298" s="139">
        <v>565370.55000000005</v>
      </c>
      <c r="I298" s="142" t="s">
        <v>695</v>
      </c>
      <c r="J298" s="142" t="s">
        <v>712</v>
      </c>
      <c r="K298" s="142" t="s">
        <v>903</v>
      </c>
      <c r="L298" s="142" t="s">
        <v>90</v>
      </c>
      <c r="M298" s="139">
        <f t="shared" si="16"/>
        <v>-565371</v>
      </c>
      <c r="N298" s="139">
        <f t="shared" si="17"/>
        <v>0</v>
      </c>
      <c r="O298" s="139">
        <f t="shared" si="18"/>
        <v>0</v>
      </c>
      <c r="P298" s="139">
        <f t="shared" si="19"/>
        <v>565371</v>
      </c>
      <c r="R298" s="140">
        <v>3110201112</v>
      </c>
      <c r="S298" s="142" t="s">
        <v>409</v>
      </c>
      <c r="T298" s="139">
        <v>0</v>
      </c>
      <c r="U298" s="139"/>
      <c r="V298" s="139"/>
      <c r="W298" s="139">
        <v>565370.55000000005</v>
      </c>
      <c r="X298" s="139"/>
      <c r="Y298" s="139">
        <v>565370.55000000005</v>
      </c>
    </row>
    <row r="299" spans="1:25" ht="15" customHeight="1" x14ac:dyDescent="0.25">
      <c r="A299" s="140">
        <v>3110201113</v>
      </c>
      <c r="B299" s="142" t="s">
        <v>735</v>
      </c>
      <c r="C299" s="139">
        <v>0</v>
      </c>
      <c r="D299" s="139"/>
      <c r="E299" s="139"/>
      <c r="F299" s="139">
        <v>300</v>
      </c>
      <c r="G299" s="139"/>
      <c r="H299" s="139">
        <v>300</v>
      </c>
      <c r="I299" s="142" t="s">
        <v>695</v>
      </c>
      <c r="J299" s="142" t="s">
        <v>712</v>
      </c>
      <c r="K299" s="142" t="s">
        <v>903</v>
      </c>
      <c r="L299" s="142" t="s">
        <v>90</v>
      </c>
      <c r="M299" s="139">
        <f t="shared" si="16"/>
        <v>-300</v>
      </c>
      <c r="N299" s="139">
        <f t="shared" si="17"/>
        <v>0</v>
      </c>
      <c r="O299" s="139">
        <f t="shared" si="18"/>
        <v>0</v>
      </c>
      <c r="P299" s="139">
        <f t="shared" si="19"/>
        <v>300</v>
      </c>
      <c r="R299" s="140">
        <v>3110201113</v>
      </c>
      <c r="S299" s="142" t="s">
        <v>735</v>
      </c>
      <c r="T299" s="139">
        <v>0</v>
      </c>
      <c r="U299" s="139"/>
      <c r="V299" s="139"/>
      <c r="W299" s="139">
        <v>300</v>
      </c>
      <c r="X299" s="139"/>
      <c r="Y299" s="139">
        <v>300</v>
      </c>
    </row>
    <row r="300" spans="1:25" ht="15" customHeight="1" x14ac:dyDescent="0.25">
      <c r="A300" s="140">
        <v>3110201114</v>
      </c>
      <c r="B300" s="142" t="s">
        <v>408</v>
      </c>
      <c r="C300" s="139">
        <v>0</v>
      </c>
      <c r="D300" s="139"/>
      <c r="E300" s="139"/>
      <c r="F300" s="139">
        <v>200</v>
      </c>
      <c r="G300" s="139"/>
      <c r="H300" s="139">
        <v>200</v>
      </c>
      <c r="I300" s="142" t="s">
        <v>695</v>
      </c>
      <c r="J300" s="142" t="s">
        <v>712</v>
      </c>
      <c r="K300" s="142" t="s">
        <v>903</v>
      </c>
      <c r="L300" s="142" t="s">
        <v>90</v>
      </c>
      <c r="M300" s="139">
        <f t="shared" si="16"/>
        <v>-200</v>
      </c>
      <c r="N300" s="139">
        <f t="shared" si="17"/>
        <v>0</v>
      </c>
      <c r="O300" s="139">
        <f t="shared" si="18"/>
        <v>0</v>
      </c>
      <c r="P300" s="139">
        <f t="shared" si="19"/>
        <v>200</v>
      </c>
      <c r="R300" s="140">
        <v>3110201114</v>
      </c>
      <c r="S300" s="142" t="s">
        <v>408</v>
      </c>
      <c r="T300" s="139">
        <v>0</v>
      </c>
      <c r="U300" s="139"/>
      <c r="V300" s="139"/>
      <c r="W300" s="139">
        <v>200</v>
      </c>
      <c r="X300" s="139"/>
      <c r="Y300" s="139">
        <v>200</v>
      </c>
    </row>
    <row r="301" spans="1:25" ht="15" customHeight="1" x14ac:dyDescent="0.25">
      <c r="A301" s="140">
        <v>3110201115</v>
      </c>
      <c r="B301" s="142" t="s">
        <v>407</v>
      </c>
      <c r="C301" s="139">
        <v>0</v>
      </c>
      <c r="D301" s="139"/>
      <c r="E301" s="139"/>
      <c r="F301" s="139">
        <v>117583</v>
      </c>
      <c r="G301" s="139"/>
      <c r="H301" s="139">
        <v>117583</v>
      </c>
      <c r="I301" s="142" t="s">
        <v>695</v>
      </c>
      <c r="J301" s="142" t="s">
        <v>712</v>
      </c>
      <c r="K301" s="142" t="s">
        <v>903</v>
      </c>
      <c r="L301" s="142" t="s">
        <v>90</v>
      </c>
      <c r="M301" s="139">
        <f t="shared" si="16"/>
        <v>-117583</v>
      </c>
      <c r="N301" s="139">
        <f t="shared" si="17"/>
        <v>0</v>
      </c>
      <c r="O301" s="139">
        <f t="shared" si="18"/>
        <v>0</v>
      </c>
      <c r="P301" s="139">
        <f t="shared" si="19"/>
        <v>117583</v>
      </c>
      <c r="R301" s="140">
        <v>3110201115</v>
      </c>
      <c r="S301" s="142" t="s">
        <v>407</v>
      </c>
      <c r="T301" s="139">
        <v>0</v>
      </c>
      <c r="U301" s="139"/>
      <c r="V301" s="139"/>
      <c r="W301" s="139">
        <v>117583</v>
      </c>
      <c r="X301" s="139"/>
      <c r="Y301" s="139">
        <v>117583</v>
      </c>
    </row>
    <row r="302" spans="1:25" ht="15" customHeight="1" x14ac:dyDescent="0.25">
      <c r="A302" s="140">
        <v>3110201116</v>
      </c>
      <c r="B302" s="142" t="s">
        <v>406</v>
      </c>
      <c r="C302" s="139">
        <v>0</v>
      </c>
      <c r="D302" s="139"/>
      <c r="E302" s="139"/>
      <c r="F302" s="139">
        <v>134207</v>
      </c>
      <c r="G302" s="139"/>
      <c r="H302" s="139">
        <v>134207</v>
      </c>
      <c r="I302" s="142" t="s">
        <v>695</v>
      </c>
      <c r="J302" s="142" t="s">
        <v>712</v>
      </c>
      <c r="K302" s="142" t="s">
        <v>903</v>
      </c>
      <c r="L302" s="142" t="s">
        <v>90</v>
      </c>
      <c r="M302" s="139">
        <f t="shared" si="16"/>
        <v>-134207</v>
      </c>
      <c r="N302" s="139">
        <f t="shared" si="17"/>
        <v>0</v>
      </c>
      <c r="O302" s="139">
        <f t="shared" si="18"/>
        <v>0</v>
      </c>
      <c r="P302" s="139">
        <f t="shared" si="19"/>
        <v>134207</v>
      </c>
      <c r="R302" s="140">
        <v>3110201116</v>
      </c>
      <c r="S302" s="142" t="s">
        <v>406</v>
      </c>
      <c r="T302" s="139">
        <v>0</v>
      </c>
      <c r="U302" s="139"/>
      <c r="V302" s="139"/>
      <c r="W302" s="139">
        <v>134207</v>
      </c>
      <c r="X302" s="139"/>
      <c r="Y302" s="139">
        <v>134207</v>
      </c>
    </row>
    <row r="303" spans="1:25" ht="15" customHeight="1" x14ac:dyDescent="0.25">
      <c r="A303" s="140">
        <v>3110201118</v>
      </c>
      <c r="B303" s="142" t="s">
        <v>834</v>
      </c>
      <c r="C303" s="139">
        <v>0</v>
      </c>
      <c r="D303" s="139"/>
      <c r="E303" s="139"/>
      <c r="F303" s="139">
        <v>68600</v>
      </c>
      <c r="G303" s="139"/>
      <c r="H303" s="139">
        <v>68600</v>
      </c>
      <c r="I303" s="142" t="s">
        <v>695</v>
      </c>
      <c r="J303" s="142" t="s">
        <v>712</v>
      </c>
      <c r="K303" s="142" t="s">
        <v>903</v>
      </c>
      <c r="L303" s="142" t="s">
        <v>90</v>
      </c>
      <c r="M303" s="139">
        <f t="shared" si="16"/>
        <v>-68600</v>
      </c>
      <c r="N303" s="139">
        <f t="shared" si="17"/>
        <v>0</v>
      </c>
      <c r="O303" s="139">
        <f t="shared" si="18"/>
        <v>0</v>
      </c>
      <c r="P303" s="139">
        <f t="shared" si="19"/>
        <v>68600</v>
      </c>
      <c r="R303" s="140">
        <v>3110201118</v>
      </c>
      <c r="S303" s="142" t="s">
        <v>834</v>
      </c>
      <c r="T303" s="139">
        <v>0</v>
      </c>
      <c r="U303" s="139"/>
      <c r="V303" s="139"/>
      <c r="W303" s="139">
        <v>68600</v>
      </c>
      <c r="X303" s="139"/>
      <c r="Y303" s="139">
        <v>68600</v>
      </c>
    </row>
    <row r="304" spans="1:25" ht="15" customHeight="1" x14ac:dyDescent="0.25">
      <c r="A304" s="140">
        <v>3110201119</v>
      </c>
      <c r="B304" s="142" t="s">
        <v>835</v>
      </c>
      <c r="C304" s="139">
        <v>0</v>
      </c>
      <c r="D304" s="139"/>
      <c r="E304" s="139"/>
      <c r="F304" s="139">
        <v>252069.67</v>
      </c>
      <c r="G304" s="139"/>
      <c r="H304" s="139">
        <v>252069.67</v>
      </c>
      <c r="I304" s="142" t="s">
        <v>695</v>
      </c>
      <c r="J304" s="142" t="s">
        <v>712</v>
      </c>
      <c r="K304" s="142" t="s">
        <v>903</v>
      </c>
      <c r="L304" s="142" t="s">
        <v>90</v>
      </c>
      <c r="M304" s="139">
        <f t="shared" si="16"/>
        <v>-252070</v>
      </c>
      <c r="N304" s="139">
        <f t="shared" si="17"/>
        <v>0</v>
      </c>
      <c r="O304" s="139">
        <f t="shared" si="18"/>
        <v>0</v>
      </c>
      <c r="P304" s="139">
        <f t="shared" si="19"/>
        <v>252070</v>
      </c>
      <c r="R304" s="140">
        <v>3110201119</v>
      </c>
      <c r="S304" s="142" t="s">
        <v>835</v>
      </c>
      <c r="T304" s="139">
        <v>0</v>
      </c>
      <c r="U304" s="139"/>
      <c r="V304" s="139"/>
      <c r="W304" s="139">
        <v>252069.67</v>
      </c>
      <c r="X304" s="139"/>
      <c r="Y304" s="139">
        <v>252069.67</v>
      </c>
    </row>
    <row r="305" spans="1:25" s="156" customFormat="1" ht="15" customHeight="1" x14ac:dyDescent="0.25">
      <c r="A305" s="157">
        <v>31102012</v>
      </c>
      <c r="B305" s="158" t="s">
        <v>404</v>
      </c>
      <c r="C305" s="154"/>
      <c r="D305" s="154"/>
      <c r="E305" s="154"/>
      <c r="F305" s="154"/>
      <c r="G305" s="154"/>
      <c r="H305" s="154"/>
      <c r="I305" s="158"/>
      <c r="J305" s="158"/>
      <c r="K305" s="158"/>
      <c r="L305" s="158"/>
      <c r="M305" s="154"/>
      <c r="N305" s="154"/>
      <c r="O305" s="154"/>
      <c r="P305" s="154"/>
      <c r="R305" s="157">
        <v>31102012</v>
      </c>
      <c r="S305" s="158" t="s">
        <v>404</v>
      </c>
      <c r="T305" s="154">
        <v>0</v>
      </c>
      <c r="U305" s="154"/>
      <c r="V305" s="154"/>
      <c r="W305" s="154">
        <v>115750.77</v>
      </c>
      <c r="X305" s="154"/>
      <c r="Y305" s="154">
        <v>115750.77</v>
      </c>
    </row>
    <row r="306" spans="1:25" ht="15" customHeight="1" x14ac:dyDescent="0.25">
      <c r="A306" s="140">
        <v>3110201201</v>
      </c>
      <c r="B306" s="142" t="s">
        <v>403</v>
      </c>
      <c r="C306" s="139">
        <v>0</v>
      </c>
      <c r="D306" s="139"/>
      <c r="E306" s="139"/>
      <c r="F306" s="139">
        <v>86805.77</v>
      </c>
      <c r="G306" s="139"/>
      <c r="H306" s="139">
        <v>86805.77</v>
      </c>
      <c r="I306" s="142" t="s">
        <v>695</v>
      </c>
      <c r="J306" s="142" t="s">
        <v>712</v>
      </c>
      <c r="K306" s="142" t="s">
        <v>903</v>
      </c>
      <c r="L306" s="142" t="s">
        <v>90</v>
      </c>
      <c r="M306" s="139">
        <f t="shared" si="16"/>
        <v>-86806</v>
      </c>
      <c r="N306" s="139">
        <f t="shared" si="17"/>
        <v>0</v>
      </c>
      <c r="O306" s="139">
        <f t="shared" si="18"/>
        <v>0</v>
      </c>
      <c r="P306" s="139">
        <f t="shared" si="19"/>
        <v>86806</v>
      </c>
      <c r="R306" s="140">
        <v>3110201201</v>
      </c>
      <c r="S306" s="142" t="s">
        <v>403</v>
      </c>
      <c r="T306" s="139">
        <v>0</v>
      </c>
      <c r="U306" s="139"/>
      <c r="V306" s="139"/>
      <c r="W306" s="139">
        <v>86805.77</v>
      </c>
      <c r="X306" s="139"/>
      <c r="Y306" s="139">
        <v>86805.77</v>
      </c>
    </row>
    <row r="307" spans="1:25" ht="15" customHeight="1" x14ac:dyDescent="0.25">
      <c r="A307" s="140">
        <v>3110201202</v>
      </c>
      <c r="B307" s="142" t="s">
        <v>402</v>
      </c>
      <c r="C307" s="139">
        <v>0</v>
      </c>
      <c r="D307" s="139"/>
      <c r="E307" s="139"/>
      <c r="F307" s="139">
        <v>1700</v>
      </c>
      <c r="G307" s="139"/>
      <c r="H307" s="139">
        <v>1700</v>
      </c>
      <c r="I307" s="142" t="s">
        <v>695</v>
      </c>
      <c r="J307" s="142" t="s">
        <v>712</v>
      </c>
      <c r="K307" s="142" t="s">
        <v>903</v>
      </c>
      <c r="L307" s="142" t="s">
        <v>90</v>
      </c>
      <c r="M307" s="139">
        <f t="shared" si="16"/>
        <v>-1700</v>
      </c>
      <c r="N307" s="139">
        <f t="shared" si="17"/>
        <v>0</v>
      </c>
      <c r="O307" s="139">
        <f t="shared" si="18"/>
        <v>0</v>
      </c>
      <c r="P307" s="139">
        <f t="shared" si="19"/>
        <v>1700</v>
      </c>
      <c r="R307" s="140">
        <v>3110201202</v>
      </c>
      <c r="S307" s="142" t="s">
        <v>402</v>
      </c>
      <c r="T307" s="139">
        <v>0</v>
      </c>
      <c r="U307" s="139"/>
      <c r="V307" s="139"/>
      <c r="W307" s="139">
        <v>1700</v>
      </c>
      <c r="X307" s="139"/>
      <c r="Y307" s="139">
        <v>1700</v>
      </c>
    </row>
    <row r="308" spans="1:25" ht="15" customHeight="1" x14ac:dyDescent="0.25">
      <c r="A308" s="140">
        <v>3110201206</v>
      </c>
      <c r="B308" s="142" t="s">
        <v>400</v>
      </c>
      <c r="C308" s="139">
        <v>0</v>
      </c>
      <c r="D308" s="139"/>
      <c r="E308" s="139"/>
      <c r="F308" s="139">
        <v>25245</v>
      </c>
      <c r="G308" s="139"/>
      <c r="H308" s="139">
        <v>25245</v>
      </c>
      <c r="I308" s="142" t="s">
        <v>695</v>
      </c>
      <c r="J308" s="142" t="s">
        <v>712</v>
      </c>
      <c r="K308" s="142" t="s">
        <v>903</v>
      </c>
      <c r="L308" s="142" t="s">
        <v>90</v>
      </c>
      <c r="M308" s="139">
        <f t="shared" si="16"/>
        <v>-25245</v>
      </c>
      <c r="N308" s="139">
        <f t="shared" si="17"/>
        <v>0</v>
      </c>
      <c r="O308" s="139">
        <f t="shared" si="18"/>
        <v>0</v>
      </c>
      <c r="P308" s="139">
        <f t="shared" si="19"/>
        <v>25245</v>
      </c>
      <c r="R308" s="140">
        <v>3110201206</v>
      </c>
      <c r="S308" s="142" t="s">
        <v>400</v>
      </c>
      <c r="T308" s="139">
        <v>0</v>
      </c>
      <c r="U308" s="139"/>
      <c r="V308" s="139"/>
      <c r="W308" s="139">
        <v>25245</v>
      </c>
      <c r="X308" s="139"/>
      <c r="Y308" s="139">
        <v>25245</v>
      </c>
    </row>
    <row r="309" spans="1:25" ht="15" customHeight="1" x14ac:dyDescent="0.25">
      <c r="A309" s="140">
        <v>3110201208</v>
      </c>
      <c r="B309" s="142" t="s">
        <v>399</v>
      </c>
      <c r="C309" s="139">
        <v>0</v>
      </c>
      <c r="D309" s="139"/>
      <c r="E309" s="139"/>
      <c r="F309" s="139">
        <v>2000</v>
      </c>
      <c r="G309" s="139"/>
      <c r="H309" s="139">
        <v>2000</v>
      </c>
      <c r="I309" s="142" t="s">
        <v>695</v>
      </c>
      <c r="J309" s="142" t="s">
        <v>712</v>
      </c>
      <c r="K309" s="142" t="s">
        <v>903</v>
      </c>
      <c r="L309" s="142" t="s">
        <v>90</v>
      </c>
      <c r="M309" s="139">
        <f t="shared" si="16"/>
        <v>-2000</v>
      </c>
      <c r="N309" s="139">
        <f t="shared" si="17"/>
        <v>0</v>
      </c>
      <c r="O309" s="139">
        <f t="shared" si="18"/>
        <v>0</v>
      </c>
      <c r="P309" s="139">
        <f t="shared" si="19"/>
        <v>2000</v>
      </c>
      <c r="R309" s="140">
        <v>3110201208</v>
      </c>
      <c r="S309" s="142" t="s">
        <v>399</v>
      </c>
      <c r="T309" s="139">
        <v>0</v>
      </c>
      <c r="U309" s="139"/>
      <c r="V309" s="139"/>
      <c r="W309" s="139">
        <v>2000</v>
      </c>
      <c r="X309" s="139"/>
      <c r="Y309" s="139">
        <v>2000</v>
      </c>
    </row>
    <row r="310" spans="1:25" s="156" customFormat="1" ht="15" customHeight="1" x14ac:dyDescent="0.25">
      <c r="A310" s="157">
        <v>31103</v>
      </c>
      <c r="B310" s="158" t="s">
        <v>836</v>
      </c>
      <c r="C310" s="154"/>
      <c r="D310" s="154"/>
      <c r="E310" s="154"/>
      <c r="F310" s="154"/>
      <c r="G310" s="154"/>
      <c r="H310" s="154"/>
      <c r="I310" s="158"/>
      <c r="J310" s="158"/>
      <c r="K310" s="158"/>
      <c r="L310" s="158"/>
      <c r="M310" s="154"/>
      <c r="N310" s="154"/>
      <c r="O310" s="154"/>
      <c r="P310" s="154"/>
      <c r="R310" s="157">
        <v>31103</v>
      </c>
      <c r="S310" s="158" t="s">
        <v>836</v>
      </c>
      <c r="T310" s="154">
        <v>0</v>
      </c>
      <c r="U310" s="154"/>
      <c r="V310" s="154"/>
      <c r="W310" s="154">
        <v>44275</v>
      </c>
      <c r="X310" s="154"/>
      <c r="Y310" s="154">
        <v>44275</v>
      </c>
    </row>
    <row r="311" spans="1:25" ht="15" customHeight="1" x14ac:dyDescent="0.25">
      <c r="A311" s="140">
        <v>31103009</v>
      </c>
      <c r="B311" s="142" t="s">
        <v>837</v>
      </c>
      <c r="C311" s="139">
        <v>0</v>
      </c>
      <c r="D311" s="139"/>
      <c r="E311" s="139"/>
      <c r="F311" s="139">
        <v>44275</v>
      </c>
      <c r="G311" s="139"/>
      <c r="H311" s="139">
        <v>44275</v>
      </c>
      <c r="I311" s="142" t="s">
        <v>695</v>
      </c>
      <c r="J311" s="142" t="s">
        <v>712</v>
      </c>
      <c r="K311" s="142" t="s">
        <v>903</v>
      </c>
      <c r="L311" s="142" t="s">
        <v>90</v>
      </c>
      <c r="M311" s="139">
        <f t="shared" si="16"/>
        <v>-44275</v>
      </c>
      <c r="N311" s="139">
        <f t="shared" si="17"/>
        <v>0</v>
      </c>
      <c r="O311" s="139">
        <f t="shared" si="18"/>
        <v>0</v>
      </c>
      <c r="P311" s="139">
        <f t="shared" si="19"/>
        <v>44275</v>
      </c>
      <c r="R311" s="140">
        <v>31103009</v>
      </c>
      <c r="S311" s="142" t="s">
        <v>837</v>
      </c>
      <c r="T311" s="139">
        <v>0</v>
      </c>
      <c r="U311" s="139"/>
      <c r="V311" s="139"/>
      <c r="W311" s="139">
        <v>44275</v>
      </c>
      <c r="X311" s="139"/>
      <c r="Y311" s="139">
        <v>44275</v>
      </c>
    </row>
    <row r="312" spans="1:25" s="156" customFormat="1" ht="15" customHeight="1" x14ac:dyDescent="0.25">
      <c r="A312" s="157">
        <v>31105</v>
      </c>
      <c r="B312" s="158" t="s">
        <v>398</v>
      </c>
      <c r="C312" s="154"/>
      <c r="D312" s="154"/>
      <c r="E312" s="154"/>
      <c r="F312" s="154"/>
      <c r="G312" s="154"/>
      <c r="H312" s="154"/>
      <c r="I312" s="158"/>
      <c r="J312" s="158"/>
      <c r="K312" s="158"/>
      <c r="L312" s="158"/>
      <c r="M312" s="154"/>
      <c r="N312" s="154"/>
      <c r="O312" s="154"/>
      <c r="P312" s="154"/>
      <c r="R312" s="157">
        <v>31105</v>
      </c>
      <c r="S312" s="158" t="s">
        <v>398</v>
      </c>
      <c r="T312" s="154">
        <v>0</v>
      </c>
      <c r="U312" s="154"/>
      <c r="V312" s="154"/>
      <c r="W312" s="154">
        <v>3205.44</v>
      </c>
      <c r="X312" s="154"/>
      <c r="Y312" s="154">
        <v>3205.44</v>
      </c>
    </row>
    <row r="313" spans="1:25" ht="15" customHeight="1" x14ac:dyDescent="0.25">
      <c r="A313" s="140">
        <v>31105002</v>
      </c>
      <c r="B313" s="142" t="s">
        <v>397</v>
      </c>
      <c r="C313" s="139">
        <v>0</v>
      </c>
      <c r="D313" s="139"/>
      <c r="E313" s="139"/>
      <c r="F313" s="139">
        <v>3205.44</v>
      </c>
      <c r="G313" s="139"/>
      <c r="H313" s="139">
        <v>3205.44</v>
      </c>
      <c r="I313" s="142" t="s">
        <v>695</v>
      </c>
      <c r="J313" s="142" t="s">
        <v>712</v>
      </c>
      <c r="K313" s="142" t="s">
        <v>903</v>
      </c>
      <c r="L313" s="142" t="s">
        <v>90</v>
      </c>
      <c r="M313" s="139">
        <f t="shared" si="16"/>
        <v>-3205</v>
      </c>
      <c r="N313" s="139">
        <f t="shared" si="17"/>
        <v>0</v>
      </c>
      <c r="O313" s="139">
        <f t="shared" si="18"/>
        <v>0</v>
      </c>
      <c r="P313" s="139">
        <f t="shared" si="19"/>
        <v>3205</v>
      </c>
      <c r="R313" s="140">
        <v>31105002</v>
      </c>
      <c r="S313" s="142" t="s">
        <v>397</v>
      </c>
      <c r="T313" s="139">
        <v>0</v>
      </c>
      <c r="U313" s="139"/>
      <c r="V313" s="139"/>
      <c r="W313" s="139">
        <v>3205.44</v>
      </c>
      <c r="X313" s="139"/>
      <c r="Y313" s="139">
        <v>3205.44</v>
      </c>
    </row>
    <row r="314" spans="1:25" s="156" customFormat="1" ht="15" customHeight="1" x14ac:dyDescent="0.25">
      <c r="A314" s="157">
        <v>312</v>
      </c>
      <c r="B314" s="158" t="s">
        <v>395</v>
      </c>
      <c r="C314" s="154"/>
      <c r="D314" s="154"/>
      <c r="E314" s="154"/>
      <c r="F314" s="154"/>
      <c r="G314" s="154"/>
      <c r="H314" s="154"/>
      <c r="I314" s="158"/>
      <c r="J314" s="158"/>
      <c r="K314" s="158"/>
      <c r="L314" s="158"/>
      <c r="M314" s="154"/>
      <c r="N314" s="154"/>
      <c r="O314" s="154"/>
      <c r="P314" s="154"/>
      <c r="R314" s="157">
        <v>312</v>
      </c>
      <c r="S314" s="158" t="s">
        <v>395</v>
      </c>
      <c r="T314" s="154">
        <v>0</v>
      </c>
      <c r="U314" s="154"/>
      <c r="V314" s="154">
        <v>74372.22</v>
      </c>
      <c r="W314" s="154">
        <v>12334599.279999999</v>
      </c>
      <c r="X314" s="154"/>
      <c r="Y314" s="154">
        <v>12260227.060000001</v>
      </c>
    </row>
    <row r="315" spans="1:25" s="156" customFormat="1" ht="15" customHeight="1" x14ac:dyDescent="0.25">
      <c r="A315" s="157">
        <v>31201</v>
      </c>
      <c r="B315" s="158" t="s">
        <v>394</v>
      </c>
      <c r="C315" s="154"/>
      <c r="D315" s="154"/>
      <c r="E315" s="154"/>
      <c r="F315" s="154"/>
      <c r="G315" s="154"/>
      <c r="H315" s="154"/>
      <c r="I315" s="158"/>
      <c r="J315" s="158"/>
      <c r="K315" s="158"/>
      <c r="L315" s="158"/>
      <c r="M315" s="154"/>
      <c r="N315" s="154"/>
      <c r="O315" s="154"/>
      <c r="P315" s="154"/>
      <c r="R315" s="157">
        <v>31201</v>
      </c>
      <c r="S315" s="158" t="s">
        <v>394</v>
      </c>
      <c r="T315" s="154">
        <v>0</v>
      </c>
      <c r="U315" s="154"/>
      <c r="V315" s="154">
        <v>55800</v>
      </c>
      <c r="W315" s="154">
        <v>7351663.2999999998</v>
      </c>
      <c r="X315" s="154"/>
      <c r="Y315" s="154">
        <v>7295863.2999999998</v>
      </c>
    </row>
    <row r="316" spans="1:25" ht="15" customHeight="1" x14ac:dyDescent="0.25">
      <c r="A316" s="140">
        <v>31201001</v>
      </c>
      <c r="B316" s="142" t="s">
        <v>393</v>
      </c>
      <c r="C316" s="139">
        <v>0</v>
      </c>
      <c r="D316" s="139"/>
      <c r="E316" s="139">
        <v>1400</v>
      </c>
      <c r="F316" s="139">
        <v>649862.94999999995</v>
      </c>
      <c r="G316" s="139"/>
      <c r="H316" s="139">
        <v>648462.94999999995</v>
      </c>
      <c r="I316" s="142" t="s">
        <v>695</v>
      </c>
      <c r="J316" s="142" t="s">
        <v>712</v>
      </c>
      <c r="K316" s="142" t="s">
        <v>904</v>
      </c>
      <c r="L316" s="142" t="s">
        <v>90</v>
      </c>
      <c r="M316" s="139">
        <f t="shared" si="16"/>
        <v>-648463</v>
      </c>
      <c r="N316" s="139">
        <f t="shared" si="17"/>
        <v>0</v>
      </c>
      <c r="O316" s="139">
        <f t="shared" si="18"/>
        <v>1400</v>
      </c>
      <c r="P316" s="139">
        <f t="shared" si="19"/>
        <v>649863</v>
      </c>
      <c r="R316" s="140">
        <v>31201001</v>
      </c>
      <c r="S316" s="142" t="s">
        <v>393</v>
      </c>
      <c r="T316" s="139">
        <v>0</v>
      </c>
      <c r="U316" s="139"/>
      <c r="V316" s="139">
        <v>1400</v>
      </c>
      <c r="W316" s="139">
        <v>649862.94999999995</v>
      </c>
      <c r="X316" s="139"/>
      <c r="Y316" s="139">
        <v>648462.94999999995</v>
      </c>
    </row>
    <row r="317" spans="1:25" ht="15" customHeight="1" x14ac:dyDescent="0.25">
      <c r="A317" s="140">
        <v>31201002</v>
      </c>
      <c r="B317" s="142" t="s">
        <v>392</v>
      </c>
      <c r="C317" s="139">
        <v>0</v>
      </c>
      <c r="D317" s="139"/>
      <c r="E317" s="139"/>
      <c r="F317" s="139">
        <v>2063743.54</v>
      </c>
      <c r="G317" s="139"/>
      <c r="H317" s="139">
        <v>2063743.54</v>
      </c>
      <c r="I317" s="142" t="s">
        <v>695</v>
      </c>
      <c r="J317" s="142" t="s">
        <v>712</v>
      </c>
      <c r="K317" s="142" t="s">
        <v>904</v>
      </c>
      <c r="L317" s="142" t="s">
        <v>90</v>
      </c>
      <c r="M317" s="139">
        <f t="shared" si="16"/>
        <v>-2063744</v>
      </c>
      <c r="N317" s="139">
        <f t="shared" si="17"/>
        <v>0</v>
      </c>
      <c r="O317" s="139">
        <f t="shared" si="18"/>
        <v>0</v>
      </c>
      <c r="P317" s="139">
        <f t="shared" si="19"/>
        <v>2063744</v>
      </c>
      <c r="R317" s="140">
        <v>31201002</v>
      </c>
      <c r="S317" s="142" t="s">
        <v>392</v>
      </c>
      <c r="T317" s="139">
        <v>0</v>
      </c>
      <c r="U317" s="139"/>
      <c r="V317" s="139"/>
      <c r="W317" s="139">
        <v>2063743.54</v>
      </c>
      <c r="X317" s="139"/>
      <c r="Y317" s="139">
        <v>2063743.54</v>
      </c>
    </row>
    <row r="318" spans="1:25" ht="15" customHeight="1" x14ac:dyDescent="0.25">
      <c r="A318" s="140">
        <v>31201003</v>
      </c>
      <c r="B318" s="142" t="s">
        <v>391</v>
      </c>
      <c r="C318" s="139">
        <v>0</v>
      </c>
      <c r="D318" s="139"/>
      <c r="E318" s="139"/>
      <c r="F318" s="139">
        <v>14008</v>
      </c>
      <c r="G318" s="139"/>
      <c r="H318" s="139">
        <v>14008</v>
      </c>
      <c r="I318" s="142" t="s">
        <v>695</v>
      </c>
      <c r="J318" s="142" t="s">
        <v>712</v>
      </c>
      <c r="K318" s="142" t="s">
        <v>904</v>
      </c>
      <c r="L318" s="142" t="s">
        <v>90</v>
      </c>
      <c r="M318" s="139">
        <f t="shared" si="16"/>
        <v>-14008</v>
      </c>
      <c r="N318" s="139">
        <f t="shared" si="17"/>
        <v>0</v>
      </c>
      <c r="O318" s="139">
        <f t="shared" si="18"/>
        <v>0</v>
      </c>
      <c r="P318" s="139">
        <f t="shared" si="19"/>
        <v>14008</v>
      </c>
      <c r="R318" s="140">
        <v>31201003</v>
      </c>
      <c r="S318" s="142" t="s">
        <v>391</v>
      </c>
      <c r="T318" s="139">
        <v>0</v>
      </c>
      <c r="U318" s="139"/>
      <c r="V318" s="139"/>
      <c r="W318" s="139">
        <v>14008</v>
      </c>
      <c r="X318" s="139"/>
      <c r="Y318" s="139">
        <v>14008</v>
      </c>
    </row>
    <row r="319" spans="1:25" ht="15" customHeight="1" x14ac:dyDescent="0.25">
      <c r="A319" s="140">
        <v>31201004</v>
      </c>
      <c r="B319" s="142" t="s">
        <v>390</v>
      </c>
      <c r="C319" s="139">
        <v>0</v>
      </c>
      <c r="D319" s="139"/>
      <c r="E319" s="139"/>
      <c r="F319" s="139">
        <v>100</v>
      </c>
      <c r="G319" s="139"/>
      <c r="H319" s="139">
        <v>100</v>
      </c>
      <c r="I319" s="142" t="s">
        <v>695</v>
      </c>
      <c r="J319" s="142" t="s">
        <v>712</v>
      </c>
      <c r="K319" s="142" t="s">
        <v>904</v>
      </c>
      <c r="L319" s="142" t="s">
        <v>90</v>
      </c>
      <c r="M319" s="139">
        <f t="shared" si="16"/>
        <v>-100</v>
      </c>
      <c r="N319" s="139">
        <f t="shared" si="17"/>
        <v>0</v>
      </c>
      <c r="O319" s="139">
        <f t="shared" si="18"/>
        <v>0</v>
      </c>
      <c r="P319" s="139">
        <f t="shared" si="19"/>
        <v>100</v>
      </c>
      <c r="R319" s="140">
        <v>31201004</v>
      </c>
      <c r="S319" s="142" t="s">
        <v>390</v>
      </c>
      <c r="T319" s="139">
        <v>0</v>
      </c>
      <c r="U319" s="139"/>
      <c r="V319" s="139"/>
      <c r="W319" s="139">
        <v>100</v>
      </c>
      <c r="X319" s="139"/>
      <c r="Y319" s="139">
        <v>100</v>
      </c>
    </row>
    <row r="320" spans="1:25" ht="15" customHeight="1" x14ac:dyDescent="0.25">
      <c r="A320" s="140">
        <v>31201005</v>
      </c>
      <c r="B320" s="142" t="s">
        <v>389</v>
      </c>
      <c r="C320" s="139">
        <v>0</v>
      </c>
      <c r="D320" s="139"/>
      <c r="E320" s="139"/>
      <c r="F320" s="139">
        <v>22178.86</v>
      </c>
      <c r="G320" s="139"/>
      <c r="H320" s="139">
        <v>22178.86</v>
      </c>
      <c r="I320" s="142" t="s">
        <v>695</v>
      </c>
      <c r="J320" s="142" t="s">
        <v>712</v>
      </c>
      <c r="K320" s="142" t="s">
        <v>904</v>
      </c>
      <c r="L320" s="142" t="s">
        <v>90</v>
      </c>
      <c r="M320" s="139">
        <f t="shared" si="16"/>
        <v>-22179</v>
      </c>
      <c r="N320" s="139">
        <f t="shared" si="17"/>
        <v>0</v>
      </c>
      <c r="O320" s="139">
        <f t="shared" si="18"/>
        <v>0</v>
      </c>
      <c r="P320" s="139">
        <f t="shared" si="19"/>
        <v>22179</v>
      </c>
      <c r="R320" s="140">
        <v>31201005</v>
      </c>
      <c r="S320" s="142" t="s">
        <v>389</v>
      </c>
      <c r="T320" s="139">
        <v>0</v>
      </c>
      <c r="U320" s="139"/>
      <c r="V320" s="139"/>
      <c r="W320" s="139">
        <v>22178.86</v>
      </c>
      <c r="X320" s="139"/>
      <c r="Y320" s="139">
        <v>22178.86</v>
      </c>
    </row>
    <row r="321" spans="1:25" s="156" customFormat="1" ht="15" customHeight="1" x14ac:dyDescent="0.25">
      <c r="A321" s="157">
        <v>31201007</v>
      </c>
      <c r="B321" s="158" t="s">
        <v>838</v>
      </c>
      <c r="C321" s="154"/>
      <c r="D321" s="154"/>
      <c r="E321" s="154"/>
      <c r="F321" s="154"/>
      <c r="G321" s="154"/>
      <c r="H321" s="154"/>
      <c r="I321" s="158"/>
      <c r="J321" s="158"/>
      <c r="K321" s="158"/>
      <c r="L321" s="158"/>
      <c r="M321" s="154"/>
      <c r="N321" s="154"/>
      <c r="O321" s="154"/>
      <c r="P321" s="154"/>
      <c r="R321" s="157">
        <v>31201007</v>
      </c>
      <c r="S321" s="158" t="s">
        <v>838</v>
      </c>
      <c r="T321" s="154">
        <v>0</v>
      </c>
      <c r="U321" s="154"/>
      <c r="V321" s="154">
        <v>54400</v>
      </c>
      <c r="W321" s="154">
        <v>54400</v>
      </c>
      <c r="X321" s="154">
        <v>0</v>
      </c>
      <c r="Y321" s="154"/>
    </row>
    <row r="322" spans="1:25" ht="15" customHeight="1" x14ac:dyDescent="0.25">
      <c r="A322" s="140">
        <v>3120100701</v>
      </c>
      <c r="B322" s="142" t="s">
        <v>839</v>
      </c>
      <c r="C322" s="139">
        <v>0</v>
      </c>
      <c r="D322" s="139"/>
      <c r="E322" s="139">
        <v>4900</v>
      </c>
      <c r="F322" s="139">
        <v>4900</v>
      </c>
      <c r="G322" s="139">
        <v>0</v>
      </c>
      <c r="H322" s="139"/>
      <c r="I322" s="142" t="s">
        <v>695</v>
      </c>
      <c r="J322" s="142" t="s">
        <v>712</v>
      </c>
      <c r="K322" s="142" t="s">
        <v>904</v>
      </c>
      <c r="L322" s="142" t="s">
        <v>90</v>
      </c>
      <c r="M322" s="139">
        <f t="shared" si="16"/>
        <v>0</v>
      </c>
      <c r="N322" s="139">
        <f t="shared" si="17"/>
        <v>0</v>
      </c>
      <c r="O322" s="139">
        <f t="shared" si="18"/>
        <v>4900</v>
      </c>
      <c r="P322" s="139">
        <f t="shared" si="19"/>
        <v>4900</v>
      </c>
      <c r="R322" s="140">
        <v>3120100701</v>
      </c>
      <c r="S322" s="142" t="s">
        <v>839</v>
      </c>
      <c r="T322" s="139">
        <v>0</v>
      </c>
      <c r="U322" s="139"/>
      <c r="V322" s="139">
        <v>4900</v>
      </c>
      <c r="W322" s="139">
        <v>4900</v>
      </c>
      <c r="X322" s="139">
        <v>0</v>
      </c>
      <c r="Y322" s="139"/>
    </row>
    <row r="323" spans="1:25" ht="15" customHeight="1" x14ac:dyDescent="0.25">
      <c r="A323" s="140">
        <v>3120100702</v>
      </c>
      <c r="B323" s="142" t="s">
        <v>840</v>
      </c>
      <c r="C323" s="139">
        <v>0</v>
      </c>
      <c r="D323" s="139"/>
      <c r="E323" s="139">
        <v>27500</v>
      </c>
      <c r="F323" s="139">
        <v>27500</v>
      </c>
      <c r="G323" s="139">
        <v>0</v>
      </c>
      <c r="H323" s="139"/>
      <c r="I323" s="142" t="s">
        <v>695</v>
      </c>
      <c r="J323" s="142" t="s">
        <v>712</v>
      </c>
      <c r="K323" s="142" t="s">
        <v>904</v>
      </c>
      <c r="L323" s="142" t="s">
        <v>90</v>
      </c>
      <c r="M323" s="139">
        <f t="shared" si="16"/>
        <v>0</v>
      </c>
      <c r="N323" s="139">
        <f t="shared" si="17"/>
        <v>0</v>
      </c>
      <c r="O323" s="139">
        <f t="shared" si="18"/>
        <v>27500</v>
      </c>
      <c r="P323" s="139">
        <f t="shared" si="19"/>
        <v>27500</v>
      </c>
      <c r="R323" s="140">
        <v>3120100702</v>
      </c>
      <c r="S323" s="142" t="s">
        <v>840</v>
      </c>
      <c r="T323" s="139">
        <v>0</v>
      </c>
      <c r="U323" s="139"/>
      <c r="V323" s="139">
        <v>27500</v>
      </c>
      <c r="W323" s="139">
        <v>27500</v>
      </c>
      <c r="X323" s="139">
        <v>0</v>
      </c>
      <c r="Y323" s="139"/>
    </row>
    <row r="324" spans="1:25" ht="15" customHeight="1" x14ac:dyDescent="0.25">
      <c r="A324" s="140">
        <v>3120100703</v>
      </c>
      <c r="B324" s="142" t="s">
        <v>841</v>
      </c>
      <c r="C324" s="139">
        <v>0</v>
      </c>
      <c r="D324" s="139"/>
      <c r="E324" s="139">
        <v>22000</v>
      </c>
      <c r="F324" s="139">
        <v>22000</v>
      </c>
      <c r="G324" s="139">
        <v>0</v>
      </c>
      <c r="H324" s="139"/>
      <c r="I324" s="142" t="s">
        <v>695</v>
      </c>
      <c r="J324" s="142" t="s">
        <v>712</v>
      </c>
      <c r="K324" s="142" t="s">
        <v>904</v>
      </c>
      <c r="L324" s="142" t="s">
        <v>90</v>
      </c>
      <c r="M324" s="139">
        <f t="shared" si="16"/>
        <v>0</v>
      </c>
      <c r="N324" s="139">
        <f t="shared" si="17"/>
        <v>0</v>
      </c>
      <c r="O324" s="139">
        <f t="shared" si="18"/>
        <v>22000</v>
      </c>
      <c r="P324" s="139">
        <f t="shared" si="19"/>
        <v>22000</v>
      </c>
      <c r="R324" s="140">
        <v>3120100703</v>
      </c>
      <c r="S324" s="142" t="s">
        <v>841</v>
      </c>
      <c r="T324" s="139">
        <v>0</v>
      </c>
      <c r="U324" s="139"/>
      <c r="V324" s="139">
        <v>22000</v>
      </c>
      <c r="W324" s="139">
        <v>22000</v>
      </c>
      <c r="X324" s="139">
        <v>0</v>
      </c>
      <c r="Y324" s="139"/>
    </row>
    <row r="325" spans="1:25" ht="15" customHeight="1" x14ac:dyDescent="0.25">
      <c r="A325" s="140">
        <v>31201008</v>
      </c>
      <c r="B325" s="142" t="s">
        <v>387</v>
      </c>
      <c r="C325" s="139">
        <v>0</v>
      </c>
      <c r="D325" s="139"/>
      <c r="E325" s="139"/>
      <c r="F325" s="139">
        <v>195636.05</v>
      </c>
      <c r="G325" s="139"/>
      <c r="H325" s="139">
        <v>195636.05</v>
      </c>
      <c r="I325" s="142" t="s">
        <v>695</v>
      </c>
      <c r="J325" s="142" t="s">
        <v>712</v>
      </c>
      <c r="K325" s="142" t="s">
        <v>904</v>
      </c>
      <c r="L325" s="142" t="s">
        <v>90</v>
      </c>
      <c r="M325" s="139">
        <f t="shared" si="16"/>
        <v>-195636</v>
      </c>
      <c r="N325" s="139">
        <f t="shared" si="17"/>
        <v>0</v>
      </c>
      <c r="O325" s="139">
        <f t="shared" si="18"/>
        <v>0</v>
      </c>
      <c r="P325" s="139">
        <f t="shared" si="19"/>
        <v>195636</v>
      </c>
      <c r="R325" s="140">
        <v>31201008</v>
      </c>
      <c r="S325" s="142" t="s">
        <v>387</v>
      </c>
      <c r="T325" s="139">
        <v>0</v>
      </c>
      <c r="U325" s="139"/>
      <c r="V325" s="139"/>
      <c r="W325" s="139">
        <v>195636.05</v>
      </c>
      <c r="X325" s="139"/>
      <c r="Y325" s="139">
        <v>195636.05</v>
      </c>
    </row>
    <row r="326" spans="1:25" ht="15" customHeight="1" x14ac:dyDescent="0.25">
      <c r="A326" s="140">
        <v>31201009</v>
      </c>
      <c r="B326" s="142" t="s">
        <v>386</v>
      </c>
      <c r="C326" s="139">
        <v>0</v>
      </c>
      <c r="D326" s="139"/>
      <c r="E326" s="139"/>
      <c r="F326" s="139">
        <v>16474</v>
      </c>
      <c r="G326" s="139"/>
      <c r="H326" s="139">
        <v>16474</v>
      </c>
      <c r="I326" s="142" t="s">
        <v>695</v>
      </c>
      <c r="J326" s="142" t="s">
        <v>712</v>
      </c>
      <c r="K326" s="142" t="s">
        <v>904</v>
      </c>
      <c r="L326" s="142" t="s">
        <v>90</v>
      </c>
      <c r="M326" s="139">
        <f t="shared" ref="M326:M389" si="20">ROUND((G326-H326),0)</f>
        <v>-16474</v>
      </c>
      <c r="N326" s="139">
        <f t="shared" ref="N326:N389" si="21">ROUND((C326-D326),0)</f>
        <v>0</v>
      </c>
      <c r="O326" s="139">
        <f t="shared" ref="O326:O389" si="22">ROUND(E326,0)</f>
        <v>0</v>
      </c>
      <c r="P326" s="139">
        <f t="shared" ref="P326:P389" si="23">ROUND(F326,0)</f>
        <v>16474</v>
      </c>
      <c r="R326" s="140">
        <v>31201009</v>
      </c>
      <c r="S326" s="142" t="s">
        <v>386</v>
      </c>
      <c r="T326" s="139">
        <v>0</v>
      </c>
      <c r="U326" s="139"/>
      <c r="V326" s="139"/>
      <c r="W326" s="139">
        <v>16474</v>
      </c>
      <c r="X326" s="139"/>
      <c r="Y326" s="139">
        <v>16474</v>
      </c>
    </row>
    <row r="327" spans="1:25" ht="15" customHeight="1" x14ac:dyDescent="0.25">
      <c r="A327" s="140">
        <v>31201010</v>
      </c>
      <c r="B327" s="142" t="s">
        <v>385</v>
      </c>
      <c r="C327" s="139">
        <v>0</v>
      </c>
      <c r="D327" s="139"/>
      <c r="E327" s="139"/>
      <c r="F327" s="139">
        <v>704352.65</v>
      </c>
      <c r="G327" s="139"/>
      <c r="H327" s="139">
        <v>704352.65</v>
      </c>
      <c r="I327" s="142" t="s">
        <v>695</v>
      </c>
      <c r="J327" s="142" t="s">
        <v>712</v>
      </c>
      <c r="K327" s="142" t="s">
        <v>904</v>
      </c>
      <c r="L327" s="142" t="s">
        <v>90</v>
      </c>
      <c r="M327" s="139">
        <f t="shared" si="20"/>
        <v>-704353</v>
      </c>
      <c r="N327" s="139">
        <f t="shared" si="21"/>
        <v>0</v>
      </c>
      <c r="O327" s="139">
        <f t="shared" si="22"/>
        <v>0</v>
      </c>
      <c r="P327" s="139">
        <f t="shared" si="23"/>
        <v>704353</v>
      </c>
      <c r="R327" s="140">
        <v>31201010</v>
      </c>
      <c r="S327" s="142" t="s">
        <v>385</v>
      </c>
      <c r="T327" s="139">
        <v>0</v>
      </c>
      <c r="U327" s="139"/>
      <c r="V327" s="139"/>
      <c r="W327" s="139">
        <v>704352.65</v>
      </c>
      <c r="X327" s="139"/>
      <c r="Y327" s="139">
        <v>704352.65</v>
      </c>
    </row>
    <row r="328" spans="1:25" ht="15" customHeight="1" x14ac:dyDescent="0.25">
      <c r="A328" s="140">
        <v>31201013</v>
      </c>
      <c r="B328" s="142" t="s">
        <v>381</v>
      </c>
      <c r="C328" s="139">
        <v>0</v>
      </c>
      <c r="D328" s="139"/>
      <c r="E328" s="139"/>
      <c r="F328" s="139">
        <v>13936</v>
      </c>
      <c r="G328" s="139"/>
      <c r="H328" s="139">
        <v>13936</v>
      </c>
      <c r="I328" s="142" t="s">
        <v>695</v>
      </c>
      <c r="J328" s="142" t="s">
        <v>712</v>
      </c>
      <c r="K328" s="142" t="s">
        <v>904</v>
      </c>
      <c r="L328" s="142" t="s">
        <v>90</v>
      </c>
      <c r="M328" s="139">
        <f t="shared" si="20"/>
        <v>-13936</v>
      </c>
      <c r="N328" s="139">
        <f t="shared" si="21"/>
        <v>0</v>
      </c>
      <c r="O328" s="139">
        <f t="shared" si="22"/>
        <v>0</v>
      </c>
      <c r="P328" s="139">
        <f t="shared" si="23"/>
        <v>13936</v>
      </c>
      <c r="R328" s="140">
        <v>31201013</v>
      </c>
      <c r="S328" s="142" t="s">
        <v>381</v>
      </c>
      <c r="T328" s="139">
        <v>0</v>
      </c>
      <c r="U328" s="139"/>
      <c r="V328" s="139"/>
      <c r="W328" s="139">
        <v>13936</v>
      </c>
      <c r="X328" s="139"/>
      <c r="Y328" s="139">
        <v>13936</v>
      </c>
    </row>
    <row r="329" spans="1:25" ht="15" customHeight="1" x14ac:dyDescent="0.25">
      <c r="A329" s="140">
        <v>31201015</v>
      </c>
      <c r="B329" s="142" t="s">
        <v>376</v>
      </c>
      <c r="C329" s="139">
        <v>0</v>
      </c>
      <c r="D329" s="139"/>
      <c r="E329" s="139"/>
      <c r="F329" s="139">
        <v>188157.18</v>
      </c>
      <c r="G329" s="139"/>
      <c r="H329" s="139">
        <v>188157.18</v>
      </c>
      <c r="I329" s="142" t="s">
        <v>695</v>
      </c>
      <c r="J329" s="142" t="s">
        <v>712</v>
      </c>
      <c r="K329" s="142" t="s">
        <v>904</v>
      </c>
      <c r="L329" s="142" t="s">
        <v>90</v>
      </c>
      <c r="M329" s="139">
        <f t="shared" si="20"/>
        <v>-188157</v>
      </c>
      <c r="N329" s="139">
        <f t="shared" si="21"/>
        <v>0</v>
      </c>
      <c r="O329" s="139">
        <f t="shared" si="22"/>
        <v>0</v>
      </c>
      <c r="P329" s="139">
        <f t="shared" si="23"/>
        <v>188157</v>
      </c>
      <c r="R329" s="140">
        <v>31201015</v>
      </c>
      <c r="S329" s="142" t="s">
        <v>376</v>
      </c>
      <c r="T329" s="139">
        <v>0</v>
      </c>
      <c r="U329" s="139"/>
      <c r="V329" s="139"/>
      <c r="W329" s="139">
        <v>188157.18</v>
      </c>
      <c r="X329" s="139"/>
      <c r="Y329" s="139">
        <v>188157.18</v>
      </c>
    </row>
    <row r="330" spans="1:25" ht="15" customHeight="1" x14ac:dyDescent="0.25">
      <c r="A330" s="140">
        <v>31201016</v>
      </c>
      <c r="B330" s="142" t="s">
        <v>375</v>
      </c>
      <c r="C330" s="139">
        <v>0</v>
      </c>
      <c r="D330" s="139"/>
      <c r="E330" s="139"/>
      <c r="F330" s="139">
        <v>42043</v>
      </c>
      <c r="G330" s="139"/>
      <c r="H330" s="139">
        <v>42043</v>
      </c>
      <c r="I330" s="142" t="s">
        <v>695</v>
      </c>
      <c r="J330" s="142" t="s">
        <v>712</v>
      </c>
      <c r="K330" s="142" t="s">
        <v>904</v>
      </c>
      <c r="L330" s="142" t="s">
        <v>90</v>
      </c>
      <c r="M330" s="139">
        <f t="shared" si="20"/>
        <v>-42043</v>
      </c>
      <c r="N330" s="139">
        <f t="shared" si="21"/>
        <v>0</v>
      </c>
      <c r="O330" s="139">
        <f t="shared" si="22"/>
        <v>0</v>
      </c>
      <c r="P330" s="139">
        <f t="shared" si="23"/>
        <v>42043</v>
      </c>
      <c r="R330" s="140">
        <v>31201016</v>
      </c>
      <c r="S330" s="142" t="s">
        <v>375</v>
      </c>
      <c r="T330" s="139">
        <v>0</v>
      </c>
      <c r="U330" s="139"/>
      <c r="V330" s="139"/>
      <c r="W330" s="139">
        <v>42043</v>
      </c>
      <c r="X330" s="139"/>
      <c r="Y330" s="139">
        <v>42043</v>
      </c>
    </row>
    <row r="331" spans="1:25" ht="15" customHeight="1" x14ac:dyDescent="0.25">
      <c r="A331" s="140">
        <v>31201017</v>
      </c>
      <c r="B331" s="142" t="s">
        <v>374</v>
      </c>
      <c r="C331" s="139">
        <v>0</v>
      </c>
      <c r="D331" s="139"/>
      <c r="E331" s="139"/>
      <c r="F331" s="139">
        <v>534586.35</v>
      </c>
      <c r="G331" s="139"/>
      <c r="H331" s="139">
        <v>534586.35</v>
      </c>
      <c r="I331" s="142" t="s">
        <v>695</v>
      </c>
      <c r="J331" s="142" t="s">
        <v>712</v>
      </c>
      <c r="K331" s="142" t="s">
        <v>904</v>
      </c>
      <c r="L331" s="142" t="s">
        <v>90</v>
      </c>
      <c r="M331" s="139">
        <f t="shared" si="20"/>
        <v>-534586</v>
      </c>
      <c r="N331" s="139">
        <f t="shared" si="21"/>
        <v>0</v>
      </c>
      <c r="O331" s="139">
        <f t="shared" si="22"/>
        <v>0</v>
      </c>
      <c r="P331" s="139">
        <f t="shared" si="23"/>
        <v>534586</v>
      </c>
      <c r="R331" s="140">
        <v>31201017</v>
      </c>
      <c r="S331" s="142" t="s">
        <v>374</v>
      </c>
      <c r="T331" s="139">
        <v>0</v>
      </c>
      <c r="U331" s="139"/>
      <c r="V331" s="139"/>
      <c r="W331" s="139">
        <v>534586.35</v>
      </c>
      <c r="X331" s="139"/>
      <c r="Y331" s="139">
        <v>534586.35</v>
      </c>
    </row>
    <row r="332" spans="1:25" ht="15" customHeight="1" x14ac:dyDescent="0.25">
      <c r="A332" s="140">
        <v>31201018</v>
      </c>
      <c r="B332" s="142" t="s">
        <v>373</v>
      </c>
      <c r="C332" s="139">
        <v>0</v>
      </c>
      <c r="D332" s="139"/>
      <c r="E332" s="139"/>
      <c r="F332" s="139">
        <v>316314.65000000002</v>
      </c>
      <c r="G332" s="139"/>
      <c r="H332" s="139">
        <v>316314.65000000002</v>
      </c>
      <c r="I332" s="142" t="s">
        <v>695</v>
      </c>
      <c r="J332" s="142" t="s">
        <v>712</v>
      </c>
      <c r="K332" s="142" t="s">
        <v>904</v>
      </c>
      <c r="L332" s="142" t="s">
        <v>90</v>
      </c>
      <c r="M332" s="139">
        <f t="shared" si="20"/>
        <v>-316315</v>
      </c>
      <c r="N332" s="139">
        <f t="shared" si="21"/>
        <v>0</v>
      </c>
      <c r="O332" s="139">
        <f t="shared" si="22"/>
        <v>0</v>
      </c>
      <c r="P332" s="139">
        <f t="shared" si="23"/>
        <v>316315</v>
      </c>
      <c r="R332" s="140">
        <v>31201018</v>
      </c>
      <c r="S332" s="142" t="s">
        <v>373</v>
      </c>
      <c r="T332" s="139">
        <v>0</v>
      </c>
      <c r="U332" s="139"/>
      <c r="V332" s="139"/>
      <c r="W332" s="139">
        <v>316314.65000000002</v>
      </c>
      <c r="X332" s="139"/>
      <c r="Y332" s="139">
        <v>316314.65000000002</v>
      </c>
    </row>
    <row r="333" spans="1:25" ht="15" customHeight="1" x14ac:dyDescent="0.25">
      <c r="A333" s="140">
        <v>31201019</v>
      </c>
      <c r="B333" s="142" t="s">
        <v>736</v>
      </c>
      <c r="C333" s="139">
        <v>0</v>
      </c>
      <c r="D333" s="139"/>
      <c r="E333" s="139"/>
      <c r="F333" s="139">
        <v>5026</v>
      </c>
      <c r="G333" s="139"/>
      <c r="H333" s="139">
        <v>5026</v>
      </c>
      <c r="I333" s="142" t="s">
        <v>695</v>
      </c>
      <c r="J333" s="142" t="s">
        <v>712</v>
      </c>
      <c r="K333" s="142" t="s">
        <v>904</v>
      </c>
      <c r="L333" s="142" t="s">
        <v>90</v>
      </c>
      <c r="M333" s="139">
        <f t="shared" si="20"/>
        <v>-5026</v>
      </c>
      <c r="N333" s="139">
        <f t="shared" si="21"/>
        <v>0</v>
      </c>
      <c r="O333" s="139">
        <f t="shared" si="22"/>
        <v>0</v>
      </c>
      <c r="P333" s="139">
        <f t="shared" si="23"/>
        <v>5026</v>
      </c>
      <c r="R333" s="140">
        <v>31201019</v>
      </c>
      <c r="S333" s="142" t="s">
        <v>736</v>
      </c>
      <c r="T333" s="139">
        <v>0</v>
      </c>
      <c r="U333" s="139"/>
      <c r="V333" s="139"/>
      <c r="W333" s="139">
        <v>5026</v>
      </c>
      <c r="X333" s="139"/>
      <c r="Y333" s="139">
        <v>5026</v>
      </c>
    </row>
    <row r="334" spans="1:25" ht="15" customHeight="1" x14ac:dyDescent="0.25">
      <c r="A334" s="140">
        <v>31201020</v>
      </c>
      <c r="B334" s="142" t="s">
        <v>842</v>
      </c>
      <c r="C334" s="139">
        <v>0</v>
      </c>
      <c r="D334" s="139"/>
      <c r="E334" s="139"/>
      <c r="F334" s="139">
        <v>1573342.88</v>
      </c>
      <c r="G334" s="139"/>
      <c r="H334" s="139">
        <v>1573342.88</v>
      </c>
      <c r="I334" s="142" t="s">
        <v>695</v>
      </c>
      <c r="J334" s="142" t="s">
        <v>712</v>
      </c>
      <c r="K334" s="142" t="s">
        <v>904</v>
      </c>
      <c r="L334" s="142" t="s">
        <v>90</v>
      </c>
      <c r="M334" s="139">
        <f t="shared" si="20"/>
        <v>-1573343</v>
      </c>
      <c r="N334" s="139">
        <f t="shared" si="21"/>
        <v>0</v>
      </c>
      <c r="O334" s="139">
        <f t="shared" si="22"/>
        <v>0</v>
      </c>
      <c r="P334" s="139">
        <f t="shared" si="23"/>
        <v>1573343</v>
      </c>
      <c r="R334" s="140">
        <v>31201020</v>
      </c>
      <c r="S334" s="142" t="s">
        <v>842</v>
      </c>
      <c r="T334" s="139">
        <v>0</v>
      </c>
      <c r="U334" s="139"/>
      <c r="V334" s="139"/>
      <c r="W334" s="139">
        <v>1573342.88</v>
      </c>
      <c r="X334" s="139"/>
      <c r="Y334" s="139">
        <v>1573342.88</v>
      </c>
    </row>
    <row r="335" spans="1:25" ht="15" customHeight="1" x14ac:dyDescent="0.25">
      <c r="A335" s="140">
        <v>31201021</v>
      </c>
      <c r="B335" s="142" t="s">
        <v>843</v>
      </c>
      <c r="C335" s="139">
        <v>0</v>
      </c>
      <c r="D335" s="139"/>
      <c r="E335" s="139"/>
      <c r="F335" s="139">
        <v>957501.19</v>
      </c>
      <c r="G335" s="139"/>
      <c r="H335" s="139">
        <v>957501.19</v>
      </c>
      <c r="I335" s="142" t="s">
        <v>695</v>
      </c>
      <c r="J335" s="142" t="s">
        <v>712</v>
      </c>
      <c r="K335" s="142" t="s">
        <v>904</v>
      </c>
      <c r="L335" s="142" t="s">
        <v>90</v>
      </c>
      <c r="M335" s="139">
        <f t="shared" si="20"/>
        <v>-957501</v>
      </c>
      <c r="N335" s="139">
        <f t="shared" si="21"/>
        <v>0</v>
      </c>
      <c r="O335" s="139">
        <f t="shared" si="22"/>
        <v>0</v>
      </c>
      <c r="P335" s="139">
        <f t="shared" si="23"/>
        <v>957501</v>
      </c>
      <c r="R335" s="140">
        <v>31201021</v>
      </c>
      <c r="S335" s="142" t="s">
        <v>843</v>
      </c>
      <c r="T335" s="139">
        <v>0</v>
      </c>
      <c r="U335" s="139"/>
      <c r="V335" s="139"/>
      <c r="W335" s="139">
        <v>957501.19</v>
      </c>
      <c r="X335" s="139"/>
      <c r="Y335" s="139">
        <v>957501.19</v>
      </c>
    </row>
    <row r="336" spans="1:25" s="156" customFormat="1" ht="15" customHeight="1" x14ac:dyDescent="0.25">
      <c r="A336" s="157">
        <v>31203</v>
      </c>
      <c r="B336" s="158" t="s">
        <v>737</v>
      </c>
      <c r="C336" s="154"/>
      <c r="D336" s="154"/>
      <c r="E336" s="154"/>
      <c r="F336" s="154"/>
      <c r="G336" s="154"/>
      <c r="H336" s="154"/>
      <c r="I336" s="158"/>
      <c r="J336" s="158"/>
      <c r="K336" s="158"/>
      <c r="L336" s="158"/>
      <c r="M336" s="154"/>
      <c r="N336" s="154"/>
      <c r="O336" s="154"/>
      <c r="P336" s="154"/>
      <c r="R336" s="157">
        <v>31203</v>
      </c>
      <c r="S336" s="158" t="s">
        <v>737</v>
      </c>
      <c r="T336" s="154">
        <v>0</v>
      </c>
      <c r="U336" s="154"/>
      <c r="V336" s="154"/>
      <c r="W336" s="154">
        <v>510279</v>
      </c>
      <c r="X336" s="154"/>
      <c r="Y336" s="154">
        <v>510279</v>
      </c>
    </row>
    <row r="337" spans="1:25" ht="15" customHeight="1" x14ac:dyDescent="0.25">
      <c r="A337" s="140">
        <v>31203001</v>
      </c>
      <c r="B337" s="142" t="s">
        <v>738</v>
      </c>
      <c r="C337" s="139">
        <v>0</v>
      </c>
      <c r="D337" s="139"/>
      <c r="E337" s="139"/>
      <c r="F337" s="139">
        <v>510279</v>
      </c>
      <c r="G337" s="139"/>
      <c r="H337" s="139">
        <v>510279</v>
      </c>
      <c r="I337" s="142" t="s">
        <v>695</v>
      </c>
      <c r="J337" s="142" t="s">
        <v>712</v>
      </c>
      <c r="K337" s="142" t="s">
        <v>904</v>
      </c>
      <c r="L337" s="142" t="s">
        <v>90</v>
      </c>
      <c r="M337" s="139">
        <f t="shared" si="20"/>
        <v>-510279</v>
      </c>
      <c r="N337" s="139">
        <f t="shared" si="21"/>
        <v>0</v>
      </c>
      <c r="O337" s="139">
        <f t="shared" si="22"/>
        <v>0</v>
      </c>
      <c r="P337" s="139">
        <f t="shared" si="23"/>
        <v>510279</v>
      </c>
      <c r="R337" s="140">
        <v>31203001</v>
      </c>
      <c r="S337" s="142" t="s">
        <v>738</v>
      </c>
      <c r="T337" s="139">
        <v>0</v>
      </c>
      <c r="U337" s="139"/>
      <c r="V337" s="139"/>
      <c r="W337" s="139">
        <v>510279</v>
      </c>
      <c r="X337" s="139"/>
      <c r="Y337" s="139">
        <v>510279</v>
      </c>
    </row>
    <row r="338" spans="1:25" s="156" customFormat="1" ht="15" customHeight="1" x14ac:dyDescent="0.25">
      <c r="A338" s="157">
        <v>31205</v>
      </c>
      <c r="B338" s="158" t="s">
        <v>372</v>
      </c>
      <c r="C338" s="154"/>
      <c r="D338" s="154"/>
      <c r="E338" s="154"/>
      <c r="F338" s="154"/>
      <c r="G338" s="154"/>
      <c r="H338" s="154"/>
      <c r="I338" s="158"/>
      <c r="J338" s="158"/>
      <c r="K338" s="158"/>
      <c r="L338" s="158"/>
      <c r="M338" s="154"/>
      <c r="N338" s="154"/>
      <c r="O338" s="154"/>
      <c r="P338" s="154"/>
      <c r="R338" s="157">
        <v>31205</v>
      </c>
      <c r="S338" s="158" t="s">
        <v>372</v>
      </c>
      <c r="T338" s="154">
        <v>0</v>
      </c>
      <c r="U338" s="154"/>
      <c r="V338" s="154">
        <v>18572.22</v>
      </c>
      <c r="W338" s="154">
        <v>4472656.9800000004</v>
      </c>
      <c r="X338" s="154"/>
      <c r="Y338" s="154">
        <v>4454084.76</v>
      </c>
    </row>
    <row r="339" spans="1:25" ht="15" customHeight="1" x14ac:dyDescent="0.25">
      <c r="A339" s="140">
        <v>31205001</v>
      </c>
      <c r="B339" s="142" t="s">
        <v>844</v>
      </c>
      <c r="C339" s="139">
        <v>0</v>
      </c>
      <c r="D339" s="139"/>
      <c r="E339" s="139"/>
      <c r="F339" s="139">
        <v>4600</v>
      </c>
      <c r="G339" s="139"/>
      <c r="H339" s="139">
        <v>4600</v>
      </c>
      <c r="I339" s="142" t="s">
        <v>695</v>
      </c>
      <c r="J339" s="142" t="s">
        <v>712</v>
      </c>
      <c r="K339" s="142" t="s">
        <v>904</v>
      </c>
      <c r="L339" s="170" t="s">
        <v>90</v>
      </c>
      <c r="M339" s="139">
        <f t="shared" si="20"/>
        <v>-4600</v>
      </c>
      <c r="N339" s="139">
        <f t="shared" si="21"/>
        <v>0</v>
      </c>
      <c r="O339" s="139">
        <f t="shared" si="22"/>
        <v>0</v>
      </c>
      <c r="P339" s="139">
        <f t="shared" si="23"/>
        <v>4600</v>
      </c>
      <c r="R339" s="140">
        <v>31205001</v>
      </c>
      <c r="S339" s="142" t="s">
        <v>844</v>
      </c>
      <c r="T339" s="139">
        <v>0</v>
      </c>
      <c r="U339" s="139"/>
      <c r="V339" s="139"/>
      <c r="W339" s="139">
        <v>4600</v>
      </c>
      <c r="X339" s="139"/>
      <c r="Y339" s="139">
        <v>4600</v>
      </c>
    </row>
    <row r="340" spans="1:25" s="156" customFormat="1" ht="15" customHeight="1" x14ac:dyDescent="0.25">
      <c r="A340" s="157">
        <v>31205002</v>
      </c>
      <c r="B340" s="158" t="s">
        <v>371</v>
      </c>
      <c r="C340" s="154"/>
      <c r="D340" s="154"/>
      <c r="E340" s="154"/>
      <c r="F340" s="154"/>
      <c r="G340" s="154"/>
      <c r="H340" s="154"/>
      <c r="I340" s="158"/>
      <c r="J340" s="158"/>
      <c r="K340" s="158"/>
      <c r="L340" s="158"/>
      <c r="M340" s="154"/>
      <c r="N340" s="154"/>
      <c r="O340" s="154"/>
      <c r="P340" s="154"/>
      <c r="R340" s="157">
        <v>31205002</v>
      </c>
      <c r="S340" s="158" t="s">
        <v>371</v>
      </c>
      <c r="T340" s="154">
        <v>0</v>
      </c>
      <c r="U340" s="154"/>
      <c r="V340" s="154">
        <v>18572.22</v>
      </c>
      <c r="W340" s="154">
        <v>142387</v>
      </c>
      <c r="X340" s="154"/>
      <c r="Y340" s="154">
        <v>123814.78</v>
      </c>
    </row>
    <row r="341" spans="1:25" ht="15" customHeight="1" x14ac:dyDescent="0.25">
      <c r="A341" s="140">
        <v>3120500201</v>
      </c>
      <c r="B341" s="142" t="s">
        <v>370</v>
      </c>
      <c r="C341" s="139">
        <v>0</v>
      </c>
      <c r="D341" s="139"/>
      <c r="E341" s="139">
        <v>18572.22</v>
      </c>
      <c r="F341" s="139">
        <v>133039</v>
      </c>
      <c r="G341" s="139"/>
      <c r="H341" s="139">
        <v>114466.78</v>
      </c>
      <c r="I341" s="142" t="s">
        <v>695</v>
      </c>
      <c r="J341" s="142" t="s">
        <v>712</v>
      </c>
      <c r="K341" s="142" t="s">
        <v>717</v>
      </c>
      <c r="L341" s="142" t="s">
        <v>95</v>
      </c>
      <c r="M341" s="139">
        <f t="shared" si="20"/>
        <v>-114467</v>
      </c>
      <c r="N341" s="139">
        <f t="shared" si="21"/>
        <v>0</v>
      </c>
      <c r="O341" s="139">
        <f t="shared" si="22"/>
        <v>18572</v>
      </c>
      <c r="P341" s="139">
        <f t="shared" si="23"/>
        <v>133039</v>
      </c>
      <c r="R341" s="140">
        <v>3120500201</v>
      </c>
      <c r="S341" s="142" t="s">
        <v>370</v>
      </c>
      <c r="T341" s="139">
        <v>0</v>
      </c>
      <c r="U341" s="139"/>
      <c r="V341" s="139">
        <v>18572.22</v>
      </c>
      <c r="W341" s="139">
        <v>133039</v>
      </c>
      <c r="X341" s="139"/>
      <c r="Y341" s="139">
        <v>114466.78</v>
      </c>
    </row>
    <row r="342" spans="1:25" ht="15" customHeight="1" x14ac:dyDescent="0.25">
      <c r="A342" s="140">
        <v>3120500202</v>
      </c>
      <c r="B342" s="142" t="s">
        <v>369</v>
      </c>
      <c r="C342" s="139">
        <v>0</v>
      </c>
      <c r="D342" s="139"/>
      <c r="E342" s="139"/>
      <c r="F342" s="139">
        <v>9348</v>
      </c>
      <c r="G342" s="139"/>
      <c r="H342" s="139">
        <v>9348</v>
      </c>
      <c r="I342" s="142" t="s">
        <v>695</v>
      </c>
      <c r="J342" s="142" t="s">
        <v>712</v>
      </c>
      <c r="K342" s="142" t="s">
        <v>717</v>
      </c>
      <c r="L342" s="142" t="s">
        <v>95</v>
      </c>
      <c r="M342" s="139">
        <f t="shared" si="20"/>
        <v>-9348</v>
      </c>
      <c r="N342" s="139">
        <f t="shared" si="21"/>
        <v>0</v>
      </c>
      <c r="O342" s="139">
        <f t="shared" si="22"/>
        <v>0</v>
      </c>
      <c r="P342" s="139">
        <f t="shared" si="23"/>
        <v>9348</v>
      </c>
      <c r="R342" s="140">
        <v>3120500202</v>
      </c>
      <c r="S342" s="142" t="s">
        <v>369</v>
      </c>
      <c r="T342" s="139">
        <v>0</v>
      </c>
      <c r="U342" s="139"/>
      <c r="V342" s="139"/>
      <c r="W342" s="139">
        <v>9348</v>
      </c>
      <c r="X342" s="139"/>
      <c r="Y342" s="139">
        <v>9348</v>
      </c>
    </row>
    <row r="343" spans="1:25" ht="15" customHeight="1" x14ac:dyDescent="0.25">
      <c r="A343" s="140">
        <v>31205009</v>
      </c>
      <c r="B343" s="142" t="s">
        <v>366</v>
      </c>
      <c r="C343" s="139">
        <v>0</v>
      </c>
      <c r="D343" s="139"/>
      <c r="E343" s="139"/>
      <c r="F343" s="139">
        <v>4325669.9800000004</v>
      </c>
      <c r="G343" s="139"/>
      <c r="H343" s="139">
        <v>4325669.9800000004</v>
      </c>
      <c r="I343" s="142" t="s">
        <v>695</v>
      </c>
      <c r="J343" s="142" t="s">
        <v>712</v>
      </c>
      <c r="K343" s="142" t="s">
        <v>139</v>
      </c>
      <c r="L343" s="142" t="s">
        <v>773</v>
      </c>
      <c r="M343" s="139">
        <f t="shared" si="20"/>
        <v>-4325670</v>
      </c>
      <c r="N343" s="139">
        <f t="shared" si="21"/>
        <v>0</v>
      </c>
      <c r="O343" s="139">
        <f t="shared" si="22"/>
        <v>0</v>
      </c>
      <c r="P343" s="139">
        <f t="shared" si="23"/>
        <v>4325670</v>
      </c>
      <c r="R343" s="140">
        <v>31205009</v>
      </c>
      <c r="S343" s="142" t="s">
        <v>366</v>
      </c>
      <c r="T343" s="139">
        <v>0</v>
      </c>
      <c r="U343" s="139"/>
      <c r="V343" s="139"/>
      <c r="W343" s="139">
        <v>4325669.9800000004</v>
      </c>
      <c r="X343" s="139"/>
      <c r="Y343" s="139">
        <v>4325669.9800000004</v>
      </c>
    </row>
    <row r="344" spans="1:25" s="156" customFormat="1" ht="15" customHeight="1" x14ac:dyDescent="0.25">
      <c r="A344" s="157">
        <v>313</v>
      </c>
      <c r="B344" s="158" t="s">
        <v>365</v>
      </c>
      <c r="C344" s="154"/>
      <c r="D344" s="154"/>
      <c r="E344" s="154"/>
      <c r="F344" s="154"/>
      <c r="G344" s="154"/>
      <c r="H344" s="154"/>
      <c r="I344" s="158"/>
      <c r="J344" s="158"/>
      <c r="K344" s="158"/>
      <c r="L344" s="158"/>
      <c r="M344" s="154"/>
      <c r="N344" s="154"/>
      <c r="O344" s="154"/>
      <c r="P344" s="154"/>
      <c r="R344" s="157">
        <v>313</v>
      </c>
      <c r="S344" s="158" t="s">
        <v>365</v>
      </c>
      <c r="T344" s="154">
        <v>0</v>
      </c>
      <c r="U344" s="154"/>
      <c r="V344" s="154">
        <v>4000</v>
      </c>
      <c r="W344" s="154">
        <v>12355091.460000001</v>
      </c>
      <c r="X344" s="154"/>
      <c r="Y344" s="154">
        <v>12351091.460000001</v>
      </c>
    </row>
    <row r="345" spans="1:25" s="156" customFormat="1" ht="15" customHeight="1" x14ac:dyDescent="0.25">
      <c r="A345" s="157">
        <v>31301</v>
      </c>
      <c r="B345" s="158" t="s">
        <v>364</v>
      </c>
      <c r="C345" s="154"/>
      <c r="D345" s="154"/>
      <c r="E345" s="154"/>
      <c r="F345" s="154"/>
      <c r="G345" s="154"/>
      <c r="H345" s="154"/>
      <c r="I345" s="158"/>
      <c r="J345" s="158"/>
      <c r="K345" s="158"/>
      <c r="L345" s="158"/>
      <c r="M345" s="154"/>
      <c r="N345" s="154"/>
      <c r="O345" s="154"/>
      <c r="P345" s="154"/>
      <c r="R345" s="157">
        <v>31301</v>
      </c>
      <c r="S345" s="158" t="s">
        <v>364</v>
      </c>
      <c r="T345" s="154">
        <v>0</v>
      </c>
      <c r="U345" s="154"/>
      <c r="V345" s="154">
        <v>4000</v>
      </c>
      <c r="W345" s="154">
        <v>2798252.2</v>
      </c>
      <c r="X345" s="154"/>
      <c r="Y345" s="154">
        <v>2794252.2</v>
      </c>
    </row>
    <row r="346" spans="1:25" ht="15" customHeight="1" x14ac:dyDescent="0.25">
      <c r="A346" s="140">
        <v>31301003</v>
      </c>
      <c r="B346" s="142" t="s">
        <v>363</v>
      </c>
      <c r="C346" s="139">
        <v>0</v>
      </c>
      <c r="D346" s="139"/>
      <c r="E346" s="139"/>
      <c r="F346" s="139">
        <v>1203139.23</v>
      </c>
      <c r="G346" s="139"/>
      <c r="H346" s="139">
        <v>1203139.23</v>
      </c>
      <c r="I346" s="142" t="s">
        <v>695</v>
      </c>
      <c r="J346" s="142" t="s">
        <v>712</v>
      </c>
      <c r="K346" s="142" t="s">
        <v>905</v>
      </c>
      <c r="L346" s="142" t="s">
        <v>90</v>
      </c>
      <c r="M346" s="139">
        <f t="shared" si="20"/>
        <v>-1203139</v>
      </c>
      <c r="N346" s="139">
        <f t="shared" si="21"/>
        <v>0</v>
      </c>
      <c r="O346" s="139">
        <f t="shared" si="22"/>
        <v>0</v>
      </c>
      <c r="P346" s="139">
        <f t="shared" si="23"/>
        <v>1203139</v>
      </c>
      <c r="R346" s="140">
        <v>31301003</v>
      </c>
      <c r="S346" s="142" t="s">
        <v>363</v>
      </c>
      <c r="T346" s="139">
        <v>0</v>
      </c>
      <c r="U346" s="139"/>
      <c r="V346" s="139"/>
      <c r="W346" s="139">
        <v>1203139.23</v>
      </c>
      <c r="X346" s="139"/>
      <c r="Y346" s="139">
        <v>1203139.23</v>
      </c>
    </row>
    <row r="347" spans="1:25" ht="15" customHeight="1" x14ac:dyDescent="0.25">
      <c r="A347" s="140">
        <v>31301004</v>
      </c>
      <c r="B347" s="142" t="s">
        <v>362</v>
      </c>
      <c r="C347" s="139">
        <v>0</v>
      </c>
      <c r="D347" s="139"/>
      <c r="E347" s="139"/>
      <c r="F347" s="139">
        <v>800</v>
      </c>
      <c r="G347" s="139"/>
      <c r="H347" s="139">
        <v>800</v>
      </c>
      <c r="I347" s="142" t="s">
        <v>695</v>
      </c>
      <c r="J347" s="142" t="s">
        <v>712</v>
      </c>
      <c r="K347" s="142" t="s">
        <v>905</v>
      </c>
      <c r="L347" s="142" t="s">
        <v>90</v>
      </c>
      <c r="M347" s="139">
        <f t="shared" si="20"/>
        <v>-800</v>
      </c>
      <c r="N347" s="139">
        <f t="shared" si="21"/>
        <v>0</v>
      </c>
      <c r="O347" s="139">
        <f t="shared" si="22"/>
        <v>0</v>
      </c>
      <c r="P347" s="139">
        <f t="shared" si="23"/>
        <v>800</v>
      </c>
      <c r="R347" s="140">
        <v>31301004</v>
      </c>
      <c r="S347" s="142" t="s">
        <v>362</v>
      </c>
      <c r="T347" s="139">
        <v>0</v>
      </c>
      <c r="U347" s="139"/>
      <c r="V347" s="139"/>
      <c r="W347" s="139">
        <v>800</v>
      </c>
      <c r="X347" s="139"/>
      <c r="Y347" s="139">
        <v>800</v>
      </c>
    </row>
    <row r="348" spans="1:25" ht="15" customHeight="1" x14ac:dyDescent="0.25">
      <c r="A348" s="140">
        <v>31301005</v>
      </c>
      <c r="B348" s="142" t="s">
        <v>845</v>
      </c>
      <c r="C348" s="139">
        <v>0</v>
      </c>
      <c r="D348" s="139"/>
      <c r="E348" s="139"/>
      <c r="F348" s="139">
        <v>494740</v>
      </c>
      <c r="G348" s="139"/>
      <c r="H348" s="139">
        <v>494740</v>
      </c>
      <c r="I348" s="142" t="s">
        <v>695</v>
      </c>
      <c r="J348" s="142" t="s">
        <v>712</v>
      </c>
      <c r="K348" s="142" t="s">
        <v>905</v>
      </c>
      <c r="L348" s="142" t="s">
        <v>90</v>
      </c>
      <c r="M348" s="139">
        <f t="shared" si="20"/>
        <v>-494740</v>
      </c>
      <c r="N348" s="139">
        <f t="shared" si="21"/>
        <v>0</v>
      </c>
      <c r="O348" s="139">
        <f t="shared" si="22"/>
        <v>0</v>
      </c>
      <c r="P348" s="139">
        <f t="shared" si="23"/>
        <v>494740</v>
      </c>
      <c r="R348" s="140">
        <v>31301005</v>
      </c>
      <c r="S348" s="142" t="s">
        <v>845</v>
      </c>
      <c r="T348" s="139">
        <v>0</v>
      </c>
      <c r="U348" s="139"/>
      <c r="V348" s="139"/>
      <c r="W348" s="139">
        <v>494740</v>
      </c>
      <c r="X348" s="139"/>
      <c r="Y348" s="139">
        <v>494740</v>
      </c>
    </row>
    <row r="349" spans="1:25" ht="15" customHeight="1" x14ac:dyDescent="0.25">
      <c r="A349" s="140">
        <v>31301006</v>
      </c>
      <c r="B349" s="142" t="s">
        <v>846</v>
      </c>
      <c r="C349" s="139">
        <v>0</v>
      </c>
      <c r="D349" s="139"/>
      <c r="E349" s="139">
        <v>4000</v>
      </c>
      <c r="F349" s="139">
        <v>1099572.97</v>
      </c>
      <c r="G349" s="139"/>
      <c r="H349" s="139">
        <v>1095572.97</v>
      </c>
      <c r="I349" s="142" t="s">
        <v>695</v>
      </c>
      <c r="J349" s="142" t="s">
        <v>712</v>
      </c>
      <c r="K349" s="142" t="s">
        <v>905</v>
      </c>
      <c r="L349" s="142" t="s">
        <v>90</v>
      </c>
      <c r="M349" s="139">
        <f t="shared" si="20"/>
        <v>-1095573</v>
      </c>
      <c r="N349" s="139">
        <f t="shared" si="21"/>
        <v>0</v>
      </c>
      <c r="O349" s="139">
        <f t="shared" si="22"/>
        <v>4000</v>
      </c>
      <c r="P349" s="139">
        <f t="shared" si="23"/>
        <v>1099573</v>
      </c>
      <c r="R349" s="140">
        <v>31301006</v>
      </c>
      <c r="S349" s="142" t="s">
        <v>846</v>
      </c>
      <c r="T349" s="139">
        <v>0</v>
      </c>
      <c r="U349" s="139"/>
      <c r="V349" s="139">
        <v>4000</v>
      </c>
      <c r="W349" s="139">
        <v>1099572.97</v>
      </c>
      <c r="X349" s="139"/>
      <c r="Y349" s="139">
        <v>1095572.97</v>
      </c>
    </row>
    <row r="350" spans="1:25" s="156" customFormat="1" ht="15" customHeight="1" x14ac:dyDescent="0.25">
      <c r="A350" s="157">
        <v>31302</v>
      </c>
      <c r="B350" s="158" t="s">
        <v>847</v>
      </c>
      <c r="C350" s="154"/>
      <c r="D350" s="154"/>
      <c r="E350" s="154"/>
      <c r="F350" s="154"/>
      <c r="G350" s="154"/>
      <c r="H350" s="154"/>
      <c r="I350" s="158"/>
      <c r="J350" s="158"/>
      <c r="K350" s="158"/>
      <c r="L350" s="158"/>
      <c r="M350" s="154"/>
      <c r="N350" s="154"/>
      <c r="O350" s="154"/>
      <c r="P350" s="154"/>
      <c r="R350" s="157">
        <v>31302</v>
      </c>
      <c r="S350" s="158" t="s">
        <v>847</v>
      </c>
      <c r="T350" s="154">
        <v>0</v>
      </c>
      <c r="U350" s="154"/>
      <c r="V350" s="154"/>
      <c r="W350" s="154">
        <v>1386858</v>
      </c>
      <c r="X350" s="154"/>
      <c r="Y350" s="154">
        <v>1386858</v>
      </c>
    </row>
    <row r="351" spans="1:25" ht="15" customHeight="1" x14ac:dyDescent="0.25">
      <c r="A351" s="140">
        <v>31302004</v>
      </c>
      <c r="B351" s="142" t="s">
        <v>848</v>
      </c>
      <c r="C351" s="139">
        <v>0</v>
      </c>
      <c r="D351" s="139"/>
      <c r="E351" s="139"/>
      <c r="F351" s="139">
        <v>1386858</v>
      </c>
      <c r="G351" s="139"/>
      <c r="H351" s="139">
        <v>1386858</v>
      </c>
      <c r="I351" s="142" t="s">
        <v>695</v>
      </c>
      <c r="J351" s="142" t="s">
        <v>712</v>
      </c>
      <c r="K351" s="142" t="s">
        <v>905</v>
      </c>
      <c r="L351" s="142" t="s">
        <v>90</v>
      </c>
      <c r="M351" s="139">
        <f t="shared" si="20"/>
        <v>-1386858</v>
      </c>
      <c r="N351" s="139">
        <f t="shared" si="21"/>
        <v>0</v>
      </c>
      <c r="O351" s="139">
        <f t="shared" si="22"/>
        <v>0</v>
      </c>
      <c r="P351" s="139">
        <f t="shared" si="23"/>
        <v>1386858</v>
      </c>
      <c r="R351" s="140">
        <v>31302004</v>
      </c>
      <c r="S351" s="142" t="s">
        <v>848</v>
      </c>
      <c r="T351" s="139">
        <v>0</v>
      </c>
      <c r="U351" s="139"/>
      <c r="V351" s="139"/>
      <c r="W351" s="139">
        <v>1386858</v>
      </c>
      <c r="X351" s="139"/>
      <c r="Y351" s="139">
        <v>1386858</v>
      </c>
    </row>
    <row r="352" spans="1:25" s="156" customFormat="1" ht="15" customHeight="1" x14ac:dyDescent="0.25">
      <c r="A352" s="157">
        <v>31303</v>
      </c>
      <c r="B352" s="158" t="s">
        <v>361</v>
      </c>
      <c r="C352" s="154"/>
      <c r="D352" s="154"/>
      <c r="E352" s="154"/>
      <c r="F352" s="154"/>
      <c r="G352" s="154"/>
      <c r="H352" s="154"/>
      <c r="I352" s="158"/>
      <c r="J352" s="158"/>
      <c r="K352" s="158"/>
      <c r="L352" s="158"/>
      <c r="M352" s="154"/>
      <c r="N352" s="154"/>
      <c r="O352" s="154"/>
      <c r="P352" s="154"/>
      <c r="R352" s="157">
        <v>31303</v>
      </c>
      <c r="S352" s="158" t="s">
        <v>361</v>
      </c>
      <c r="T352" s="154">
        <v>0</v>
      </c>
      <c r="U352" s="154"/>
      <c r="V352" s="154"/>
      <c r="W352" s="154">
        <v>6832076.1900000004</v>
      </c>
      <c r="X352" s="154"/>
      <c r="Y352" s="154">
        <v>6832076.1900000004</v>
      </c>
    </row>
    <row r="353" spans="1:25" s="156" customFormat="1" ht="15" customHeight="1" x14ac:dyDescent="0.25">
      <c r="A353" s="157">
        <v>31303001</v>
      </c>
      <c r="B353" s="158" t="s">
        <v>360</v>
      </c>
      <c r="C353" s="154"/>
      <c r="D353" s="154"/>
      <c r="E353" s="154"/>
      <c r="F353" s="154"/>
      <c r="G353" s="154"/>
      <c r="H353" s="154"/>
      <c r="I353" s="158"/>
      <c r="J353" s="158"/>
      <c r="K353" s="158"/>
      <c r="L353" s="158"/>
      <c r="M353" s="154"/>
      <c r="N353" s="154"/>
      <c r="O353" s="154"/>
      <c r="P353" s="154"/>
      <c r="R353" s="157">
        <v>31303001</v>
      </c>
      <c r="S353" s="158" t="s">
        <v>360</v>
      </c>
      <c r="T353" s="154">
        <v>0</v>
      </c>
      <c r="U353" s="154"/>
      <c r="V353" s="154"/>
      <c r="W353" s="154">
        <v>435187</v>
      </c>
      <c r="X353" s="154"/>
      <c r="Y353" s="154">
        <v>435187</v>
      </c>
    </row>
    <row r="354" spans="1:25" ht="15" customHeight="1" x14ac:dyDescent="0.25">
      <c r="A354" s="140">
        <v>3130300101</v>
      </c>
      <c r="B354" s="142" t="s">
        <v>849</v>
      </c>
      <c r="C354" s="139">
        <v>0</v>
      </c>
      <c r="D354" s="139"/>
      <c r="E354" s="139"/>
      <c r="F354" s="139">
        <v>220005</v>
      </c>
      <c r="G354" s="139"/>
      <c r="H354" s="139">
        <v>220005</v>
      </c>
      <c r="I354" s="142" t="s">
        <v>695</v>
      </c>
      <c r="J354" s="142" t="s">
        <v>712</v>
      </c>
      <c r="K354" s="142" t="s">
        <v>139</v>
      </c>
      <c r="L354" s="142" t="s">
        <v>102</v>
      </c>
      <c r="M354" s="139">
        <f t="shared" si="20"/>
        <v>-220005</v>
      </c>
      <c r="N354" s="139">
        <f t="shared" si="21"/>
        <v>0</v>
      </c>
      <c r="O354" s="139">
        <f t="shared" si="22"/>
        <v>0</v>
      </c>
      <c r="P354" s="139">
        <f t="shared" si="23"/>
        <v>220005</v>
      </c>
      <c r="R354" s="140">
        <v>3130300101</v>
      </c>
      <c r="S354" s="142" t="s">
        <v>849</v>
      </c>
      <c r="T354" s="139">
        <v>0</v>
      </c>
      <c r="U354" s="139"/>
      <c r="V354" s="139"/>
      <c r="W354" s="139">
        <v>220005</v>
      </c>
      <c r="X354" s="139"/>
      <c r="Y354" s="139">
        <v>220005</v>
      </c>
    </row>
    <row r="355" spans="1:25" ht="15" customHeight="1" x14ac:dyDescent="0.25">
      <c r="A355" s="140">
        <v>3130300102</v>
      </c>
      <c r="B355" s="142" t="s">
        <v>850</v>
      </c>
      <c r="C355" s="139">
        <v>0</v>
      </c>
      <c r="D355" s="139"/>
      <c r="E355" s="139"/>
      <c r="F355" s="139">
        <v>215182</v>
      </c>
      <c r="G355" s="139"/>
      <c r="H355" s="139">
        <v>215182</v>
      </c>
      <c r="I355" s="142" t="s">
        <v>695</v>
      </c>
      <c r="J355" s="142" t="s">
        <v>712</v>
      </c>
      <c r="K355" s="142" t="s">
        <v>139</v>
      </c>
      <c r="L355" s="142" t="s">
        <v>102</v>
      </c>
      <c r="M355" s="139">
        <f t="shared" si="20"/>
        <v>-215182</v>
      </c>
      <c r="N355" s="139">
        <f t="shared" si="21"/>
        <v>0</v>
      </c>
      <c r="O355" s="139">
        <f t="shared" si="22"/>
        <v>0</v>
      </c>
      <c r="P355" s="139">
        <f t="shared" si="23"/>
        <v>215182</v>
      </c>
      <c r="R355" s="140">
        <v>3130300102</v>
      </c>
      <c r="S355" s="142" t="s">
        <v>850</v>
      </c>
      <c r="T355" s="139">
        <v>0</v>
      </c>
      <c r="U355" s="139"/>
      <c r="V355" s="139"/>
      <c r="W355" s="139">
        <v>215182</v>
      </c>
      <c r="X355" s="139"/>
      <c r="Y355" s="139">
        <v>215182</v>
      </c>
    </row>
    <row r="356" spans="1:25" ht="15" customHeight="1" x14ac:dyDescent="0.25">
      <c r="A356" s="140">
        <v>31303002</v>
      </c>
      <c r="B356" s="142" t="s">
        <v>357</v>
      </c>
      <c r="C356" s="139">
        <v>0</v>
      </c>
      <c r="D356" s="139"/>
      <c r="E356" s="139"/>
      <c r="F356" s="139">
        <v>450000</v>
      </c>
      <c r="G356" s="139"/>
      <c r="H356" s="139">
        <v>450000</v>
      </c>
      <c r="I356" s="142" t="s">
        <v>695</v>
      </c>
      <c r="J356" s="142" t="s">
        <v>712</v>
      </c>
      <c r="K356" s="142" t="s">
        <v>139</v>
      </c>
      <c r="L356" s="142" t="s">
        <v>100</v>
      </c>
      <c r="M356" s="139">
        <f t="shared" si="20"/>
        <v>-450000</v>
      </c>
      <c r="N356" s="139">
        <f t="shared" si="21"/>
        <v>0</v>
      </c>
      <c r="O356" s="139">
        <f t="shared" si="22"/>
        <v>0</v>
      </c>
      <c r="P356" s="139">
        <f t="shared" si="23"/>
        <v>450000</v>
      </c>
      <c r="R356" s="140">
        <v>31303002</v>
      </c>
      <c r="S356" s="142" t="s">
        <v>357</v>
      </c>
      <c r="T356" s="139">
        <v>0</v>
      </c>
      <c r="U356" s="139"/>
      <c r="V356" s="139"/>
      <c r="W356" s="139">
        <v>450000</v>
      </c>
      <c r="X356" s="139"/>
      <c r="Y356" s="139">
        <v>450000</v>
      </c>
    </row>
    <row r="357" spans="1:25" ht="15" customHeight="1" x14ac:dyDescent="0.25">
      <c r="A357" s="140">
        <v>31303003</v>
      </c>
      <c r="B357" s="142" t="s">
        <v>356</v>
      </c>
      <c r="C357" s="139">
        <v>0</v>
      </c>
      <c r="D357" s="139"/>
      <c r="E357" s="139"/>
      <c r="F357" s="139">
        <v>45000</v>
      </c>
      <c r="G357" s="139"/>
      <c r="H357" s="139">
        <v>45000</v>
      </c>
      <c r="I357" s="142" t="s">
        <v>695</v>
      </c>
      <c r="J357" s="142" t="s">
        <v>712</v>
      </c>
      <c r="K357" s="142" t="s">
        <v>139</v>
      </c>
      <c r="L357" s="142" t="s">
        <v>106</v>
      </c>
      <c r="M357" s="139">
        <f t="shared" si="20"/>
        <v>-45000</v>
      </c>
      <c r="N357" s="139">
        <f t="shared" si="21"/>
        <v>0</v>
      </c>
      <c r="O357" s="139">
        <f t="shared" si="22"/>
        <v>0</v>
      </c>
      <c r="P357" s="139">
        <f t="shared" si="23"/>
        <v>45000</v>
      </c>
      <c r="R357" s="140">
        <v>31303003</v>
      </c>
      <c r="S357" s="142" t="s">
        <v>356</v>
      </c>
      <c r="T357" s="139">
        <v>0</v>
      </c>
      <c r="U357" s="139"/>
      <c r="V357" s="139"/>
      <c r="W357" s="139">
        <v>45000</v>
      </c>
      <c r="X357" s="139"/>
      <c r="Y357" s="139">
        <v>45000</v>
      </c>
    </row>
    <row r="358" spans="1:25" s="156" customFormat="1" ht="15" customHeight="1" x14ac:dyDescent="0.25">
      <c r="A358" s="157">
        <v>31303004</v>
      </c>
      <c r="B358" s="158" t="s">
        <v>355</v>
      </c>
      <c r="C358" s="154"/>
      <c r="D358" s="154"/>
      <c r="E358" s="154"/>
      <c r="F358" s="154"/>
      <c r="G358" s="154"/>
      <c r="H358" s="154"/>
      <c r="I358" s="158"/>
      <c r="J358" s="158"/>
      <c r="K358" s="158"/>
      <c r="L358" s="158"/>
      <c r="M358" s="154"/>
      <c r="N358" s="154"/>
      <c r="O358" s="154"/>
      <c r="P358" s="154"/>
      <c r="R358" s="157">
        <v>31303004</v>
      </c>
      <c r="S358" s="158" t="s">
        <v>355</v>
      </c>
      <c r="T358" s="154">
        <v>0</v>
      </c>
      <c r="U358" s="154"/>
      <c r="V358" s="154"/>
      <c r="W358" s="154">
        <v>897916.96</v>
      </c>
      <c r="X358" s="154"/>
      <c r="Y358" s="154">
        <v>897916.96</v>
      </c>
    </row>
    <row r="359" spans="1:25" ht="15" customHeight="1" x14ac:dyDescent="0.25">
      <c r="A359" s="140">
        <v>3130300401</v>
      </c>
      <c r="B359" s="142" t="s">
        <v>354</v>
      </c>
      <c r="C359" s="139">
        <v>0</v>
      </c>
      <c r="D359" s="139"/>
      <c r="E359" s="139"/>
      <c r="F359" s="139">
        <v>600000</v>
      </c>
      <c r="G359" s="139"/>
      <c r="H359" s="139">
        <v>600000</v>
      </c>
      <c r="I359" s="142" t="s">
        <v>695</v>
      </c>
      <c r="J359" s="142" t="s">
        <v>712</v>
      </c>
      <c r="K359" s="142" t="s">
        <v>139</v>
      </c>
      <c r="L359" s="142" t="s">
        <v>97</v>
      </c>
      <c r="M359" s="139">
        <f t="shared" si="20"/>
        <v>-600000</v>
      </c>
      <c r="N359" s="139">
        <f t="shared" si="21"/>
        <v>0</v>
      </c>
      <c r="O359" s="139">
        <f t="shared" si="22"/>
        <v>0</v>
      </c>
      <c r="P359" s="139">
        <f t="shared" si="23"/>
        <v>600000</v>
      </c>
      <c r="R359" s="140">
        <v>3130300401</v>
      </c>
      <c r="S359" s="142" t="s">
        <v>354</v>
      </c>
      <c r="T359" s="139">
        <v>0</v>
      </c>
      <c r="U359" s="139"/>
      <c r="V359" s="139"/>
      <c r="W359" s="139">
        <v>600000</v>
      </c>
      <c r="X359" s="139"/>
      <c r="Y359" s="139">
        <v>600000</v>
      </c>
    </row>
    <row r="360" spans="1:25" ht="15" customHeight="1" x14ac:dyDescent="0.25">
      <c r="A360" s="140">
        <v>3130300402</v>
      </c>
      <c r="B360" s="142" t="s">
        <v>353</v>
      </c>
      <c r="C360" s="139">
        <v>0</v>
      </c>
      <c r="D360" s="139"/>
      <c r="E360" s="139"/>
      <c r="F360" s="139">
        <v>57917</v>
      </c>
      <c r="G360" s="139"/>
      <c r="H360" s="139">
        <v>57917</v>
      </c>
      <c r="I360" s="142" t="s">
        <v>695</v>
      </c>
      <c r="J360" s="142" t="s">
        <v>712</v>
      </c>
      <c r="K360" s="142" t="s">
        <v>139</v>
      </c>
      <c r="L360" s="142" t="s">
        <v>97</v>
      </c>
      <c r="M360" s="139">
        <f t="shared" si="20"/>
        <v>-57917</v>
      </c>
      <c r="N360" s="139">
        <f t="shared" si="21"/>
        <v>0</v>
      </c>
      <c r="O360" s="139">
        <f t="shared" si="22"/>
        <v>0</v>
      </c>
      <c r="P360" s="139">
        <f t="shared" si="23"/>
        <v>57917</v>
      </c>
      <c r="R360" s="140">
        <v>3130300402</v>
      </c>
      <c r="S360" s="142" t="s">
        <v>353</v>
      </c>
      <c r="T360" s="139">
        <v>0</v>
      </c>
      <c r="U360" s="139"/>
      <c r="V360" s="139"/>
      <c r="W360" s="139">
        <v>57917</v>
      </c>
      <c r="X360" s="139"/>
      <c r="Y360" s="139">
        <v>57917</v>
      </c>
    </row>
    <row r="361" spans="1:25" ht="15" customHeight="1" x14ac:dyDescent="0.25">
      <c r="A361" s="140">
        <v>3130300403</v>
      </c>
      <c r="B361" s="142" t="s">
        <v>352</v>
      </c>
      <c r="C361" s="139">
        <v>0</v>
      </c>
      <c r="D361" s="139"/>
      <c r="E361" s="139"/>
      <c r="F361" s="139">
        <v>149999.96</v>
      </c>
      <c r="G361" s="139"/>
      <c r="H361" s="139">
        <v>149999.96</v>
      </c>
      <c r="I361" s="142" t="s">
        <v>695</v>
      </c>
      <c r="J361" s="142" t="s">
        <v>712</v>
      </c>
      <c r="K361" s="142" t="s">
        <v>139</v>
      </c>
      <c r="L361" s="142" t="s">
        <v>97</v>
      </c>
      <c r="M361" s="139">
        <f t="shared" si="20"/>
        <v>-150000</v>
      </c>
      <c r="N361" s="139">
        <f t="shared" si="21"/>
        <v>0</v>
      </c>
      <c r="O361" s="139">
        <f t="shared" si="22"/>
        <v>0</v>
      </c>
      <c r="P361" s="139">
        <f t="shared" si="23"/>
        <v>150000</v>
      </c>
      <c r="R361" s="140">
        <v>3130300403</v>
      </c>
      <c r="S361" s="142" t="s">
        <v>352</v>
      </c>
      <c r="T361" s="139">
        <v>0</v>
      </c>
      <c r="U361" s="139"/>
      <c r="V361" s="139"/>
      <c r="W361" s="139">
        <v>149999.96</v>
      </c>
      <c r="X361" s="139"/>
      <c r="Y361" s="139">
        <v>149999.96</v>
      </c>
    </row>
    <row r="362" spans="1:25" ht="15" customHeight="1" x14ac:dyDescent="0.25">
      <c r="A362" s="140">
        <v>3130300404</v>
      </c>
      <c r="B362" s="142" t="s">
        <v>351</v>
      </c>
      <c r="C362" s="139">
        <v>0</v>
      </c>
      <c r="D362" s="139"/>
      <c r="E362" s="139"/>
      <c r="F362" s="139">
        <v>90000</v>
      </c>
      <c r="G362" s="139"/>
      <c r="H362" s="139">
        <v>90000</v>
      </c>
      <c r="I362" s="142" t="s">
        <v>695</v>
      </c>
      <c r="J362" s="142" t="s">
        <v>712</v>
      </c>
      <c r="K362" s="142" t="s">
        <v>139</v>
      </c>
      <c r="L362" s="142" t="s">
        <v>97</v>
      </c>
      <c r="M362" s="139">
        <f t="shared" si="20"/>
        <v>-90000</v>
      </c>
      <c r="N362" s="139">
        <f t="shared" si="21"/>
        <v>0</v>
      </c>
      <c r="O362" s="139">
        <f t="shared" si="22"/>
        <v>0</v>
      </c>
      <c r="P362" s="139">
        <f t="shared" si="23"/>
        <v>90000</v>
      </c>
      <c r="R362" s="140">
        <v>3130300404</v>
      </c>
      <c r="S362" s="142" t="s">
        <v>351</v>
      </c>
      <c r="T362" s="139">
        <v>0</v>
      </c>
      <c r="U362" s="139"/>
      <c r="V362" s="139"/>
      <c r="W362" s="139">
        <v>90000</v>
      </c>
      <c r="X362" s="139"/>
      <c r="Y362" s="139">
        <v>90000</v>
      </c>
    </row>
    <row r="363" spans="1:25" ht="15" customHeight="1" x14ac:dyDescent="0.25">
      <c r="A363" s="140">
        <v>31303005</v>
      </c>
      <c r="B363" s="142" t="s">
        <v>350</v>
      </c>
      <c r="C363" s="139">
        <v>0</v>
      </c>
      <c r="D363" s="139"/>
      <c r="E363" s="139"/>
      <c r="F363" s="139">
        <v>1755561.74</v>
      </c>
      <c r="G363" s="139"/>
      <c r="H363" s="139">
        <v>1755561.74</v>
      </c>
      <c r="I363" s="142" t="s">
        <v>695</v>
      </c>
      <c r="J363" s="142" t="s">
        <v>712</v>
      </c>
      <c r="K363" s="142" t="s">
        <v>139</v>
      </c>
      <c r="L363" s="142" t="s">
        <v>98</v>
      </c>
      <c r="M363" s="139">
        <f t="shared" si="20"/>
        <v>-1755562</v>
      </c>
      <c r="N363" s="139">
        <f t="shared" si="21"/>
        <v>0</v>
      </c>
      <c r="O363" s="139">
        <f t="shared" si="22"/>
        <v>0</v>
      </c>
      <c r="P363" s="139">
        <f t="shared" si="23"/>
        <v>1755562</v>
      </c>
      <c r="R363" s="140">
        <v>31303005</v>
      </c>
      <c r="S363" s="142" t="s">
        <v>350</v>
      </c>
      <c r="T363" s="139">
        <v>0</v>
      </c>
      <c r="U363" s="139"/>
      <c r="V363" s="139"/>
      <c r="W363" s="139">
        <v>1755561.74</v>
      </c>
      <c r="X363" s="139"/>
      <c r="Y363" s="139">
        <v>1755561.74</v>
      </c>
    </row>
    <row r="364" spans="1:25" ht="15" customHeight="1" x14ac:dyDescent="0.25">
      <c r="A364" s="140">
        <v>31303006</v>
      </c>
      <c r="B364" s="142" t="s">
        <v>349</v>
      </c>
      <c r="C364" s="139">
        <v>0</v>
      </c>
      <c r="D364" s="139"/>
      <c r="E364" s="139"/>
      <c r="F364" s="139">
        <v>361250</v>
      </c>
      <c r="G364" s="139"/>
      <c r="H364" s="139">
        <v>361250</v>
      </c>
      <c r="I364" s="142" t="s">
        <v>695</v>
      </c>
      <c r="J364" s="142" t="s">
        <v>712</v>
      </c>
      <c r="K364" s="142" t="s">
        <v>139</v>
      </c>
      <c r="L364" s="142" t="s">
        <v>99</v>
      </c>
      <c r="M364" s="139">
        <f t="shared" si="20"/>
        <v>-361250</v>
      </c>
      <c r="N364" s="139">
        <f t="shared" si="21"/>
        <v>0</v>
      </c>
      <c r="O364" s="139">
        <f t="shared" si="22"/>
        <v>0</v>
      </c>
      <c r="P364" s="139">
        <f t="shared" si="23"/>
        <v>361250</v>
      </c>
      <c r="R364" s="140">
        <v>31303006</v>
      </c>
      <c r="S364" s="142" t="s">
        <v>349</v>
      </c>
      <c r="T364" s="139">
        <v>0</v>
      </c>
      <c r="U364" s="139"/>
      <c r="V364" s="139"/>
      <c r="W364" s="139">
        <v>361250</v>
      </c>
      <c r="X364" s="139"/>
      <c r="Y364" s="139">
        <v>361250</v>
      </c>
    </row>
    <row r="365" spans="1:25" s="156" customFormat="1" ht="15" customHeight="1" x14ac:dyDescent="0.25">
      <c r="A365" s="157">
        <v>31303007</v>
      </c>
      <c r="B365" s="158" t="s">
        <v>348</v>
      </c>
      <c r="C365" s="154"/>
      <c r="D365" s="154"/>
      <c r="E365" s="154"/>
      <c r="F365" s="154"/>
      <c r="G365" s="154"/>
      <c r="H365" s="154"/>
      <c r="I365" s="158"/>
      <c r="J365" s="158"/>
      <c r="K365" s="158"/>
      <c r="L365" s="158"/>
      <c r="M365" s="154"/>
      <c r="N365" s="154"/>
      <c r="O365" s="154"/>
      <c r="P365" s="154"/>
      <c r="R365" s="157">
        <v>31303007</v>
      </c>
      <c r="S365" s="158" t="s">
        <v>348</v>
      </c>
      <c r="T365" s="154">
        <v>0</v>
      </c>
      <c r="U365" s="154"/>
      <c r="V365" s="154"/>
      <c r="W365" s="154">
        <v>138987.49</v>
      </c>
      <c r="X365" s="154"/>
      <c r="Y365" s="154">
        <v>138987.49</v>
      </c>
    </row>
    <row r="366" spans="1:25" ht="15" customHeight="1" x14ac:dyDescent="0.25">
      <c r="A366" s="140">
        <v>3130300701</v>
      </c>
      <c r="B366" s="142" t="s">
        <v>347</v>
      </c>
      <c r="C366" s="139">
        <v>0</v>
      </c>
      <c r="D366" s="139"/>
      <c r="E366" s="139"/>
      <c r="F366" s="139">
        <v>25000.01</v>
      </c>
      <c r="G366" s="139"/>
      <c r="H366" s="139">
        <v>25000.01</v>
      </c>
      <c r="I366" s="142" t="s">
        <v>695</v>
      </c>
      <c r="J366" s="142" t="s">
        <v>712</v>
      </c>
      <c r="K366" s="142" t="s">
        <v>139</v>
      </c>
      <c r="L366" s="142" t="s">
        <v>104</v>
      </c>
      <c r="M366" s="139">
        <f t="shared" si="20"/>
        <v>-25000</v>
      </c>
      <c r="N366" s="139">
        <f t="shared" si="21"/>
        <v>0</v>
      </c>
      <c r="O366" s="139">
        <f t="shared" si="22"/>
        <v>0</v>
      </c>
      <c r="P366" s="139">
        <f t="shared" si="23"/>
        <v>25000</v>
      </c>
      <c r="R366" s="140">
        <v>3130300701</v>
      </c>
      <c r="S366" s="142" t="s">
        <v>347</v>
      </c>
      <c r="T366" s="139">
        <v>0</v>
      </c>
      <c r="U366" s="139"/>
      <c r="V366" s="139"/>
      <c r="W366" s="139">
        <v>25000.01</v>
      </c>
      <c r="X366" s="139"/>
      <c r="Y366" s="139">
        <v>25000.01</v>
      </c>
    </row>
    <row r="367" spans="1:25" ht="15" customHeight="1" x14ac:dyDescent="0.25">
      <c r="A367" s="140">
        <v>3130300702</v>
      </c>
      <c r="B367" s="142" t="s">
        <v>346</v>
      </c>
      <c r="C367" s="139">
        <v>0</v>
      </c>
      <c r="D367" s="139"/>
      <c r="E367" s="139"/>
      <c r="F367" s="139">
        <v>25000</v>
      </c>
      <c r="G367" s="139"/>
      <c r="H367" s="139">
        <v>25000</v>
      </c>
      <c r="I367" s="142" t="s">
        <v>695</v>
      </c>
      <c r="J367" s="142" t="s">
        <v>712</v>
      </c>
      <c r="K367" s="142" t="s">
        <v>139</v>
      </c>
      <c r="L367" s="142" t="s">
        <v>104</v>
      </c>
      <c r="M367" s="139">
        <f t="shared" si="20"/>
        <v>-25000</v>
      </c>
      <c r="N367" s="139">
        <f t="shared" si="21"/>
        <v>0</v>
      </c>
      <c r="O367" s="139">
        <f t="shared" si="22"/>
        <v>0</v>
      </c>
      <c r="P367" s="139">
        <f t="shared" si="23"/>
        <v>25000</v>
      </c>
      <c r="R367" s="140">
        <v>3130300702</v>
      </c>
      <c r="S367" s="142" t="s">
        <v>346</v>
      </c>
      <c r="T367" s="139">
        <v>0</v>
      </c>
      <c r="U367" s="139"/>
      <c r="V367" s="139"/>
      <c r="W367" s="139">
        <v>25000</v>
      </c>
      <c r="X367" s="139"/>
      <c r="Y367" s="139">
        <v>25000</v>
      </c>
    </row>
    <row r="368" spans="1:25" ht="15" customHeight="1" x14ac:dyDescent="0.25">
      <c r="A368" s="140">
        <v>3130300703</v>
      </c>
      <c r="B368" s="142" t="s">
        <v>851</v>
      </c>
      <c r="C368" s="139">
        <v>0</v>
      </c>
      <c r="D368" s="139"/>
      <c r="E368" s="139"/>
      <c r="F368" s="139">
        <v>15000</v>
      </c>
      <c r="G368" s="139"/>
      <c r="H368" s="139">
        <v>15000</v>
      </c>
      <c r="I368" s="142" t="s">
        <v>695</v>
      </c>
      <c r="J368" s="142" t="s">
        <v>712</v>
      </c>
      <c r="K368" s="142" t="s">
        <v>139</v>
      </c>
      <c r="L368" s="142" t="s">
        <v>104</v>
      </c>
      <c r="M368" s="139">
        <f t="shared" si="20"/>
        <v>-15000</v>
      </c>
      <c r="N368" s="139">
        <f t="shared" si="21"/>
        <v>0</v>
      </c>
      <c r="O368" s="139">
        <f t="shared" si="22"/>
        <v>0</v>
      </c>
      <c r="P368" s="139">
        <f t="shared" si="23"/>
        <v>15000</v>
      </c>
      <c r="R368" s="140">
        <v>3130300703</v>
      </c>
      <c r="S368" s="142" t="s">
        <v>851</v>
      </c>
      <c r="T368" s="139">
        <v>0</v>
      </c>
      <c r="U368" s="139"/>
      <c r="V368" s="139"/>
      <c r="W368" s="139">
        <v>15000</v>
      </c>
      <c r="X368" s="139"/>
      <c r="Y368" s="139">
        <v>15000</v>
      </c>
    </row>
    <row r="369" spans="1:25" ht="15" customHeight="1" x14ac:dyDescent="0.25">
      <c r="A369" s="140">
        <v>3130300704</v>
      </c>
      <c r="B369" s="142" t="s">
        <v>344</v>
      </c>
      <c r="C369" s="139">
        <v>0</v>
      </c>
      <c r="D369" s="139"/>
      <c r="E369" s="139"/>
      <c r="F369" s="139">
        <v>12000</v>
      </c>
      <c r="G369" s="139"/>
      <c r="H369" s="139">
        <v>12000</v>
      </c>
      <c r="I369" s="142" t="s">
        <v>695</v>
      </c>
      <c r="J369" s="142" t="s">
        <v>712</v>
      </c>
      <c r="K369" s="142" t="s">
        <v>139</v>
      </c>
      <c r="L369" s="142" t="s">
        <v>104</v>
      </c>
      <c r="M369" s="139">
        <f t="shared" si="20"/>
        <v>-12000</v>
      </c>
      <c r="N369" s="139">
        <f t="shared" si="21"/>
        <v>0</v>
      </c>
      <c r="O369" s="139">
        <f t="shared" si="22"/>
        <v>0</v>
      </c>
      <c r="P369" s="139">
        <f t="shared" si="23"/>
        <v>12000</v>
      </c>
      <c r="R369" s="140">
        <v>3130300704</v>
      </c>
      <c r="S369" s="142" t="s">
        <v>344</v>
      </c>
      <c r="T369" s="139">
        <v>0</v>
      </c>
      <c r="U369" s="139"/>
      <c r="V369" s="139"/>
      <c r="W369" s="139">
        <v>12000</v>
      </c>
      <c r="X369" s="139"/>
      <c r="Y369" s="139">
        <v>12000</v>
      </c>
    </row>
    <row r="370" spans="1:25" ht="15" customHeight="1" x14ac:dyDescent="0.25">
      <c r="A370" s="140">
        <v>3130300705</v>
      </c>
      <c r="B370" s="142" t="s">
        <v>343</v>
      </c>
      <c r="C370" s="139">
        <v>0</v>
      </c>
      <c r="D370" s="139"/>
      <c r="E370" s="139"/>
      <c r="F370" s="139">
        <v>11000</v>
      </c>
      <c r="G370" s="139"/>
      <c r="H370" s="139">
        <v>11000</v>
      </c>
      <c r="I370" s="142" t="s">
        <v>695</v>
      </c>
      <c r="J370" s="142" t="s">
        <v>712</v>
      </c>
      <c r="K370" s="142" t="s">
        <v>139</v>
      </c>
      <c r="L370" s="142" t="s">
        <v>104</v>
      </c>
      <c r="M370" s="139">
        <f t="shared" si="20"/>
        <v>-11000</v>
      </c>
      <c r="N370" s="139">
        <f t="shared" si="21"/>
        <v>0</v>
      </c>
      <c r="O370" s="139">
        <f t="shared" si="22"/>
        <v>0</v>
      </c>
      <c r="P370" s="139">
        <f t="shared" si="23"/>
        <v>11000</v>
      </c>
      <c r="R370" s="140">
        <v>3130300705</v>
      </c>
      <c r="S370" s="142" t="s">
        <v>343</v>
      </c>
      <c r="T370" s="139">
        <v>0</v>
      </c>
      <c r="U370" s="139"/>
      <c r="V370" s="139"/>
      <c r="W370" s="139">
        <v>11000</v>
      </c>
      <c r="X370" s="139"/>
      <c r="Y370" s="139">
        <v>11000</v>
      </c>
    </row>
    <row r="371" spans="1:25" ht="15" customHeight="1" x14ac:dyDescent="0.25">
      <c r="A371" s="140">
        <v>3130300706</v>
      </c>
      <c r="B371" s="142" t="s">
        <v>342</v>
      </c>
      <c r="C371" s="139">
        <v>0</v>
      </c>
      <c r="D371" s="139"/>
      <c r="E371" s="139"/>
      <c r="F371" s="139">
        <v>25987.48</v>
      </c>
      <c r="G371" s="139"/>
      <c r="H371" s="139">
        <v>25987.48</v>
      </c>
      <c r="I371" s="142" t="s">
        <v>695</v>
      </c>
      <c r="J371" s="142" t="s">
        <v>712</v>
      </c>
      <c r="K371" s="142" t="s">
        <v>139</v>
      </c>
      <c r="L371" s="142" t="s">
        <v>104</v>
      </c>
      <c r="M371" s="139">
        <f t="shared" si="20"/>
        <v>-25987</v>
      </c>
      <c r="N371" s="139">
        <f t="shared" si="21"/>
        <v>0</v>
      </c>
      <c r="O371" s="139">
        <f t="shared" si="22"/>
        <v>0</v>
      </c>
      <c r="P371" s="139">
        <f t="shared" si="23"/>
        <v>25987</v>
      </c>
      <c r="R371" s="140">
        <v>3130300706</v>
      </c>
      <c r="S371" s="142" t="s">
        <v>342</v>
      </c>
      <c r="T371" s="139">
        <v>0</v>
      </c>
      <c r="U371" s="139"/>
      <c r="V371" s="139"/>
      <c r="W371" s="139">
        <v>25987.48</v>
      </c>
      <c r="X371" s="139"/>
      <c r="Y371" s="139">
        <v>25987.48</v>
      </c>
    </row>
    <row r="372" spans="1:25" ht="15" customHeight="1" x14ac:dyDescent="0.25">
      <c r="A372" s="140">
        <v>3130300707</v>
      </c>
      <c r="B372" s="142" t="s">
        <v>341</v>
      </c>
      <c r="C372" s="139">
        <v>0</v>
      </c>
      <c r="D372" s="139"/>
      <c r="E372" s="139"/>
      <c r="F372" s="139">
        <v>25000</v>
      </c>
      <c r="G372" s="139"/>
      <c r="H372" s="139">
        <v>25000</v>
      </c>
      <c r="I372" s="142" t="s">
        <v>695</v>
      </c>
      <c r="J372" s="142" t="s">
        <v>712</v>
      </c>
      <c r="K372" s="142" t="s">
        <v>139</v>
      </c>
      <c r="L372" s="142" t="s">
        <v>104</v>
      </c>
      <c r="M372" s="139">
        <f t="shared" si="20"/>
        <v>-25000</v>
      </c>
      <c r="N372" s="139">
        <f t="shared" si="21"/>
        <v>0</v>
      </c>
      <c r="O372" s="139">
        <f t="shared" si="22"/>
        <v>0</v>
      </c>
      <c r="P372" s="139">
        <f t="shared" si="23"/>
        <v>25000</v>
      </c>
      <c r="R372" s="140">
        <v>3130300707</v>
      </c>
      <c r="S372" s="142" t="s">
        <v>341</v>
      </c>
      <c r="T372" s="139">
        <v>0</v>
      </c>
      <c r="U372" s="139"/>
      <c r="V372" s="139"/>
      <c r="W372" s="139">
        <v>25000</v>
      </c>
      <c r="X372" s="139"/>
      <c r="Y372" s="139">
        <v>25000</v>
      </c>
    </row>
    <row r="373" spans="1:25" ht="15" customHeight="1" x14ac:dyDescent="0.25">
      <c r="A373" s="140">
        <v>31303008</v>
      </c>
      <c r="B373" s="142" t="s">
        <v>340</v>
      </c>
      <c r="C373" s="139">
        <v>0</v>
      </c>
      <c r="D373" s="139"/>
      <c r="E373" s="139"/>
      <c r="F373" s="139">
        <v>503615</v>
      </c>
      <c r="G373" s="139"/>
      <c r="H373" s="139">
        <v>503615</v>
      </c>
      <c r="I373" s="142" t="s">
        <v>695</v>
      </c>
      <c r="J373" s="142" t="s">
        <v>712</v>
      </c>
      <c r="K373" s="142" t="s">
        <v>139</v>
      </c>
      <c r="L373" s="142" t="s">
        <v>101</v>
      </c>
      <c r="M373" s="139">
        <f t="shared" si="20"/>
        <v>-503615</v>
      </c>
      <c r="N373" s="139">
        <f t="shared" si="21"/>
        <v>0</v>
      </c>
      <c r="O373" s="139">
        <f t="shared" si="22"/>
        <v>0</v>
      </c>
      <c r="P373" s="139">
        <f t="shared" si="23"/>
        <v>503615</v>
      </c>
      <c r="R373" s="140">
        <v>31303008</v>
      </c>
      <c r="S373" s="142" t="s">
        <v>340</v>
      </c>
      <c r="T373" s="139">
        <v>0</v>
      </c>
      <c r="U373" s="139"/>
      <c r="V373" s="139"/>
      <c r="W373" s="139">
        <v>503615</v>
      </c>
      <c r="X373" s="139"/>
      <c r="Y373" s="139">
        <v>503615</v>
      </c>
    </row>
    <row r="374" spans="1:25" ht="15" customHeight="1" x14ac:dyDescent="0.25">
      <c r="A374" s="140">
        <v>31303009</v>
      </c>
      <c r="B374" s="142" t="s">
        <v>339</v>
      </c>
      <c r="C374" s="139">
        <v>0</v>
      </c>
      <c r="D374" s="139"/>
      <c r="E374" s="139"/>
      <c r="F374" s="139">
        <v>114290</v>
      </c>
      <c r="G374" s="139"/>
      <c r="H374" s="139">
        <v>114290</v>
      </c>
      <c r="I374" s="142" t="s">
        <v>695</v>
      </c>
      <c r="J374" s="142" t="s">
        <v>712</v>
      </c>
      <c r="K374" s="142" t="s">
        <v>139</v>
      </c>
      <c r="L374" s="142" t="s">
        <v>103</v>
      </c>
      <c r="M374" s="139">
        <f t="shared" si="20"/>
        <v>-114290</v>
      </c>
      <c r="N374" s="139">
        <f t="shared" si="21"/>
        <v>0</v>
      </c>
      <c r="O374" s="139">
        <f t="shared" si="22"/>
        <v>0</v>
      </c>
      <c r="P374" s="139">
        <f t="shared" si="23"/>
        <v>114290</v>
      </c>
      <c r="R374" s="140">
        <v>31303009</v>
      </c>
      <c r="S374" s="142" t="s">
        <v>339</v>
      </c>
      <c r="T374" s="139">
        <v>0</v>
      </c>
      <c r="U374" s="139"/>
      <c r="V374" s="139"/>
      <c r="W374" s="139">
        <v>114290</v>
      </c>
      <c r="X374" s="139"/>
      <c r="Y374" s="139">
        <v>114290</v>
      </c>
    </row>
    <row r="375" spans="1:25" s="156" customFormat="1" ht="15" customHeight="1" x14ac:dyDescent="0.25">
      <c r="A375" s="157">
        <v>31303010</v>
      </c>
      <c r="B375" s="158" t="s">
        <v>338</v>
      </c>
      <c r="C375" s="154"/>
      <c r="D375" s="154"/>
      <c r="E375" s="154"/>
      <c r="F375" s="154"/>
      <c r="G375" s="154"/>
      <c r="H375" s="154"/>
      <c r="I375" s="158"/>
      <c r="J375" s="158"/>
      <c r="K375" s="158"/>
      <c r="L375" s="158"/>
      <c r="M375" s="154"/>
      <c r="N375" s="154"/>
      <c r="O375" s="154"/>
      <c r="P375" s="154"/>
      <c r="R375" s="157">
        <v>31303010</v>
      </c>
      <c r="S375" s="158" t="s">
        <v>338</v>
      </c>
      <c r="T375" s="154">
        <v>0</v>
      </c>
      <c r="U375" s="154"/>
      <c r="V375" s="154"/>
      <c r="W375" s="154">
        <v>2130268</v>
      </c>
      <c r="X375" s="154"/>
      <c r="Y375" s="154">
        <v>2130268</v>
      </c>
    </row>
    <row r="376" spans="1:25" ht="15" customHeight="1" x14ac:dyDescent="0.25">
      <c r="A376" s="140">
        <v>3130301001</v>
      </c>
      <c r="B376" s="142" t="s">
        <v>337</v>
      </c>
      <c r="C376" s="139">
        <v>0</v>
      </c>
      <c r="D376" s="139"/>
      <c r="E376" s="139"/>
      <c r="F376" s="139">
        <v>400000</v>
      </c>
      <c r="G376" s="139"/>
      <c r="H376" s="139">
        <v>400000</v>
      </c>
      <c r="I376" s="142" t="s">
        <v>695</v>
      </c>
      <c r="J376" s="142" t="s">
        <v>712</v>
      </c>
      <c r="K376" s="142" t="s">
        <v>139</v>
      </c>
      <c r="L376" s="142" t="s">
        <v>105</v>
      </c>
      <c r="M376" s="139">
        <f t="shared" si="20"/>
        <v>-400000</v>
      </c>
      <c r="N376" s="139">
        <f t="shared" si="21"/>
        <v>0</v>
      </c>
      <c r="O376" s="139">
        <f t="shared" si="22"/>
        <v>0</v>
      </c>
      <c r="P376" s="139">
        <f t="shared" si="23"/>
        <v>400000</v>
      </c>
      <c r="R376" s="140">
        <v>3130301001</v>
      </c>
      <c r="S376" s="142" t="s">
        <v>337</v>
      </c>
      <c r="T376" s="139">
        <v>0</v>
      </c>
      <c r="U376" s="139"/>
      <c r="V376" s="139"/>
      <c r="W376" s="139">
        <v>400000</v>
      </c>
      <c r="X376" s="139"/>
      <c r="Y376" s="139">
        <v>400000</v>
      </c>
    </row>
    <row r="377" spans="1:25" ht="15" customHeight="1" x14ac:dyDescent="0.25">
      <c r="A377" s="140">
        <v>3130301002</v>
      </c>
      <c r="B377" s="142" t="s">
        <v>852</v>
      </c>
      <c r="C377" s="139">
        <v>0</v>
      </c>
      <c r="D377" s="139"/>
      <c r="E377" s="139"/>
      <c r="F377" s="139">
        <v>1730268</v>
      </c>
      <c r="G377" s="139"/>
      <c r="H377" s="139">
        <v>1730268</v>
      </c>
      <c r="I377" s="142" t="s">
        <v>695</v>
      </c>
      <c r="J377" s="142" t="s">
        <v>712</v>
      </c>
      <c r="K377" s="142" t="s">
        <v>139</v>
      </c>
      <c r="L377" s="142" t="s">
        <v>105</v>
      </c>
      <c r="M377" s="139">
        <f t="shared" si="20"/>
        <v>-1730268</v>
      </c>
      <c r="N377" s="139">
        <f t="shared" si="21"/>
        <v>0</v>
      </c>
      <c r="O377" s="139">
        <f t="shared" si="22"/>
        <v>0</v>
      </c>
      <c r="P377" s="139">
        <f t="shared" si="23"/>
        <v>1730268</v>
      </c>
      <c r="R377" s="140">
        <v>3130301002</v>
      </c>
      <c r="S377" s="142" t="s">
        <v>852</v>
      </c>
      <c r="T377" s="139">
        <v>0</v>
      </c>
      <c r="U377" s="139"/>
      <c r="V377" s="139"/>
      <c r="W377" s="139">
        <v>1730268</v>
      </c>
      <c r="X377" s="139"/>
      <c r="Y377" s="139">
        <v>1730268</v>
      </c>
    </row>
    <row r="378" spans="1:25" s="156" customFormat="1" ht="15" customHeight="1" x14ac:dyDescent="0.25">
      <c r="A378" s="157">
        <v>31304</v>
      </c>
      <c r="B378" s="158" t="s">
        <v>853</v>
      </c>
      <c r="C378" s="154"/>
      <c r="D378" s="154"/>
      <c r="E378" s="154"/>
      <c r="F378" s="154"/>
      <c r="G378" s="154"/>
      <c r="H378" s="154"/>
      <c r="I378" s="158"/>
      <c r="J378" s="158"/>
      <c r="K378" s="158"/>
      <c r="L378" s="158"/>
      <c r="M378" s="154"/>
      <c r="N378" s="154"/>
      <c r="O378" s="154"/>
      <c r="P378" s="154"/>
      <c r="R378" s="157">
        <v>31304</v>
      </c>
      <c r="S378" s="158" t="s">
        <v>853</v>
      </c>
      <c r="T378" s="154">
        <v>0</v>
      </c>
      <c r="U378" s="154"/>
      <c r="V378" s="154"/>
      <c r="W378" s="154">
        <v>1337905.07</v>
      </c>
      <c r="X378" s="154"/>
      <c r="Y378" s="154">
        <v>1337905.07</v>
      </c>
    </row>
    <row r="379" spans="1:25" s="156" customFormat="1" ht="15" customHeight="1" x14ac:dyDescent="0.25">
      <c r="A379" s="157">
        <v>31304002</v>
      </c>
      <c r="B379" s="158" t="s">
        <v>854</v>
      </c>
      <c r="C379" s="154"/>
      <c r="D379" s="154"/>
      <c r="E379" s="154"/>
      <c r="F379" s="154"/>
      <c r="G379" s="154"/>
      <c r="H379" s="154"/>
      <c r="I379" s="158"/>
      <c r="J379" s="158"/>
      <c r="K379" s="158"/>
      <c r="L379" s="158"/>
      <c r="M379" s="154"/>
      <c r="N379" s="154"/>
      <c r="O379" s="154"/>
      <c r="P379" s="154"/>
      <c r="R379" s="157">
        <v>31304002</v>
      </c>
      <c r="S379" s="158" t="s">
        <v>854</v>
      </c>
      <c r="T379" s="154">
        <v>0</v>
      </c>
      <c r="U379" s="154"/>
      <c r="V379" s="154"/>
      <c r="W379" s="154">
        <v>1337905.07</v>
      </c>
      <c r="X379" s="154"/>
      <c r="Y379" s="154">
        <v>1337905.07</v>
      </c>
    </row>
    <row r="380" spans="1:25" ht="15" customHeight="1" x14ac:dyDescent="0.25">
      <c r="A380" s="140">
        <v>3130400201</v>
      </c>
      <c r="B380" s="142" t="s">
        <v>855</v>
      </c>
      <c r="C380" s="139">
        <v>0</v>
      </c>
      <c r="D380" s="139"/>
      <c r="E380" s="139"/>
      <c r="F380" s="139">
        <v>235840.07</v>
      </c>
      <c r="G380" s="139"/>
      <c r="H380" s="139">
        <v>235840.07</v>
      </c>
      <c r="I380" s="142" t="s">
        <v>695</v>
      </c>
      <c r="J380" s="142" t="s">
        <v>712</v>
      </c>
      <c r="K380" s="142" t="s">
        <v>165</v>
      </c>
      <c r="L380" s="142" t="s">
        <v>165</v>
      </c>
      <c r="M380" s="139">
        <f t="shared" si="20"/>
        <v>-235840</v>
      </c>
      <c r="N380" s="139">
        <f t="shared" si="21"/>
        <v>0</v>
      </c>
      <c r="O380" s="139">
        <f t="shared" si="22"/>
        <v>0</v>
      </c>
      <c r="P380" s="139">
        <f t="shared" si="23"/>
        <v>235840</v>
      </c>
      <c r="R380" s="140">
        <v>3130400201</v>
      </c>
      <c r="S380" s="142" t="s">
        <v>855</v>
      </c>
      <c r="T380" s="139">
        <v>0</v>
      </c>
      <c r="U380" s="139"/>
      <c r="V380" s="139"/>
      <c r="W380" s="139">
        <v>235840.07</v>
      </c>
      <c r="X380" s="139"/>
      <c r="Y380" s="139">
        <v>235840.07</v>
      </c>
    </row>
    <row r="381" spans="1:25" ht="15" customHeight="1" x14ac:dyDescent="0.25">
      <c r="A381" s="140">
        <v>3130400202</v>
      </c>
      <c r="B381" s="142" t="s">
        <v>856</v>
      </c>
      <c r="C381" s="139">
        <v>0</v>
      </c>
      <c r="D381" s="139"/>
      <c r="E381" s="139"/>
      <c r="F381" s="139">
        <v>1102065</v>
      </c>
      <c r="G381" s="139"/>
      <c r="H381" s="139">
        <v>1102065</v>
      </c>
      <c r="I381" s="142" t="s">
        <v>695</v>
      </c>
      <c r="J381" s="142" t="s">
        <v>712</v>
      </c>
      <c r="K381" s="142" t="s">
        <v>165</v>
      </c>
      <c r="L381" s="142" t="s">
        <v>165</v>
      </c>
      <c r="M381" s="139">
        <f t="shared" si="20"/>
        <v>-1102065</v>
      </c>
      <c r="N381" s="139">
        <f t="shared" si="21"/>
        <v>0</v>
      </c>
      <c r="O381" s="139">
        <f t="shared" si="22"/>
        <v>0</v>
      </c>
      <c r="P381" s="139">
        <f t="shared" si="23"/>
        <v>1102065</v>
      </c>
      <c r="R381" s="140">
        <v>3130400202</v>
      </c>
      <c r="S381" s="142" t="s">
        <v>856</v>
      </c>
      <c r="T381" s="139">
        <v>0</v>
      </c>
      <c r="U381" s="139"/>
      <c r="V381" s="139"/>
      <c r="W381" s="139">
        <v>1102065</v>
      </c>
      <c r="X381" s="139"/>
      <c r="Y381" s="139">
        <v>1102065</v>
      </c>
    </row>
    <row r="382" spans="1:25" s="156" customFormat="1" ht="15" customHeight="1" x14ac:dyDescent="0.25">
      <c r="A382" s="152">
        <v>4</v>
      </c>
      <c r="B382" s="155" t="s">
        <v>59</v>
      </c>
      <c r="C382" s="153"/>
      <c r="D382" s="154"/>
      <c r="E382" s="153"/>
      <c r="F382" s="153"/>
      <c r="G382" s="153"/>
      <c r="H382" s="154"/>
      <c r="I382" s="155"/>
      <c r="J382" s="155"/>
      <c r="K382" s="155"/>
      <c r="L382" s="155"/>
      <c r="M382" s="153"/>
      <c r="N382" s="153"/>
      <c r="O382" s="153"/>
      <c r="P382" s="153"/>
      <c r="R382" s="152">
        <v>4</v>
      </c>
      <c r="S382" s="155" t="s">
        <v>59</v>
      </c>
      <c r="T382" s="153">
        <v>0</v>
      </c>
      <c r="U382" s="154"/>
      <c r="V382" s="153">
        <v>22936444.91</v>
      </c>
      <c r="W382" s="153">
        <v>22850.5</v>
      </c>
      <c r="X382" s="153">
        <v>22913594.41</v>
      </c>
      <c r="Y382" s="154"/>
    </row>
    <row r="383" spans="1:25" s="156" customFormat="1" ht="15" customHeight="1" x14ac:dyDescent="0.25">
      <c r="A383" s="157">
        <v>41</v>
      </c>
      <c r="B383" s="158" t="s">
        <v>336</v>
      </c>
      <c r="C383" s="154"/>
      <c r="D383" s="154"/>
      <c r="E383" s="154"/>
      <c r="F383" s="154"/>
      <c r="G383" s="154"/>
      <c r="H383" s="154"/>
      <c r="I383" s="158"/>
      <c r="J383" s="158"/>
      <c r="K383" s="158"/>
      <c r="L383" s="158"/>
      <c r="M383" s="154"/>
      <c r="N383" s="154"/>
      <c r="O383" s="154"/>
      <c r="P383" s="154"/>
      <c r="R383" s="157">
        <v>41</v>
      </c>
      <c r="S383" s="158" t="s">
        <v>336</v>
      </c>
      <c r="T383" s="154">
        <v>0</v>
      </c>
      <c r="U383" s="154"/>
      <c r="V383" s="154">
        <v>2482023.15</v>
      </c>
      <c r="W383" s="154"/>
      <c r="X383" s="154">
        <v>2482023.15</v>
      </c>
      <c r="Y383" s="154"/>
    </row>
    <row r="384" spans="1:25" s="156" customFormat="1" ht="15" customHeight="1" x14ac:dyDescent="0.25">
      <c r="A384" s="157">
        <v>411</v>
      </c>
      <c r="B384" s="158" t="s">
        <v>335</v>
      </c>
      <c r="C384" s="154"/>
      <c r="D384" s="154"/>
      <c r="E384" s="154"/>
      <c r="F384" s="154"/>
      <c r="G384" s="154"/>
      <c r="H384" s="154"/>
      <c r="I384" s="158"/>
      <c r="J384" s="158"/>
      <c r="K384" s="158"/>
      <c r="L384" s="158"/>
      <c r="M384" s="154"/>
      <c r="N384" s="154"/>
      <c r="O384" s="154"/>
      <c r="P384" s="154"/>
      <c r="R384" s="157">
        <v>411</v>
      </c>
      <c r="S384" s="158" t="s">
        <v>335</v>
      </c>
      <c r="T384" s="154">
        <v>0</v>
      </c>
      <c r="U384" s="154"/>
      <c r="V384" s="154">
        <v>1898871.05</v>
      </c>
      <c r="W384" s="154"/>
      <c r="X384" s="154">
        <v>1898871.05</v>
      </c>
      <c r="Y384" s="154"/>
    </row>
    <row r="385" spans="1:25" s="156" customFormat="1" ht="15" customHeight="1" x14ac:dyDescent="0.25">
      <c r="A385" s="157">
        <v>41101</v>
      </c>
      <c r="B385" s="158" t="s">
        <v>334</v>
      </c>
      <c r="C385" s="154"/>
      <c r="D385" s="154"/>
      <c r="E385" s="154"/>
      <c r="F385" s="154"/>
      <c r="G385" s="154"/>
      <c r="H385" s="154"/>
      <c r="I385" s="158"/>
      <c r="J385" s="158"/>
      <c r="K385" s="158"/>
      <c r="L385" s="158"/>
      <c r="M385" s="154"/>
      <c r="N385" s="154"/>
      <c r="O385" s="154"/>
      <c r="P385" s="154"/>
      <c r="R385" s="157">
        <v>41101</v>
      </c>
      <c r="S385" s="158" t="s">
        <v>334</v>
      </c>
      <c r="T385" s="154">
        <v>0</v>
      </c>
      <c r="U385" s="154"/>
      <c r="V385" s="154">
        <v>1654571.69</v>
      </c>
      <c r="W385" s="154"/>
      <c r="X385" s="154">
        <v>1654571.69</v>
      </c>
      <c r="Y385" s="154"/>
    </row>
    <row r="386" spans="1:25" ht="15" customHeight="1" x14ac:dyDescent="0.25">
      <c r="A386" s="140">
        <v>41101001</v>
      </c>
      <c r="B386" s="142" t="s">
        <v>333</v>
      </c>
      <c r="C386" s="139">
        <v>0</v>
      </c>
      <c r="D386" s="139"/>
      <c r="E386" s="139">
        <v>1356451.03</v>
      </c>
      <c r="F386" s="139"/>
      <c r="G386" s="139">
        <v>1356451.03</v>
      </c>
      <c r="H386" s="139"/>
      <c r="I386" s="142" t="s">
        <v>695</v>
      </c>
      <c r="J386" s="142" t="s">
        <v>59</v>
      </c>
      <c r="K386" s="142" t="s">
        <v>64</v>
      </c>
      <c r="L386" s="142" t="s">
        <v>117</v>
      </c>
      <c r="M386" s="139">
        <f t="shared" si="20"/>
        <v>1356451</v>
      </c>
      <c r="N386" s="139">
        <f t="shared" si="21"/>
        <v>0</v>
      </c>
      <c r="O386" s="139">
        <f t="shared" si="22"/>
        <v>1356451</v>
      </c>
      <c r="P386" s="139">
        <f t="shared" si="23"/>
        <v>0</v>
      </c>
      <c r="R386" s="140">
        <v>41101001</v>
      </c>
      <c r="S386" s="142" t="s">
        <v>333</v>
      </c>
      <c r="T386" s="139">
        <v>0</v>
      </c>
      <c r="U386" s="139"/>
      <c r="V386" s="139">
        <v>1356451.03</v>
      </c>
      <c r="W386" s="139"/>
      <c r="X386" s="139">
        <v>1356451.03</v>
      </c>
      <c r="Y386" s="139"/>
    </row>
    <row r="387" spans="1:25" ht="15" customHeight="1" x14ac:dyDescent="0.25">
      <c r="A387" s="140">
        <v>41101008</v>
      </c>
      <c r="B387" s="142" t="s">
        <v>332</v>
      </c>
      <c r="C387" s="139">
        <v>0</v>
      </c>
      <c r="D387" s="139"/>
      <c r="E387" s="139">
        <v>298120.65999999997</v>
      </c>
      <c r="F387" s="139"/>
      <c r="G387" s="139">
        <v>298120.65999999997</v>
      </c>
      <c r="H387" s="139"/>
      <c r="I387" s="142" t="s">
        <v>695</v>
      </c>
      <c r="J387" s="142" t="s">
        <v>59</v>
      </c>
      <c r="K387" s="142" t="s">
        <v>64</v>
      </c>
      <c r="L387" s="142" t="s">
        <v>27</v>
      </c>
      <c r="M387" s="139">
        <f t="shared" si="20"/>
        <v>298121</v>
      </c>
      <c r="N387" s="139">
        <f t="shared" si="21"/>
        <v>0</v>
      </c>
      <c r="O387" s="139">
        <f t="shared" si="22"/>
        <v>298121</v>
      </c>
      <c r="P387" s="139">
        <f t="shared" si="23"/>
        <v>0</v>
      </c>
      <c r="R387" s="140">
        <v>41101008</v>
      </c>
      <c r="S387" s="142" t="s">
        <v>332</v>
      </c>
      <c r="T387" s="139">
        <v>0</v>
      </c>
      <c r="U387" s="139"/>
      <c r="V387" s="139">
        <v>298120.65999999997</v>
      </c>
      <c r="W387" s="139"/>
      <c r="X387" s="139">
        <v>298120.65999999997</v>
      </c>
      <c r="Y387" s="139"/>
    </row>
    <row r="388" spans="1:25" s="156" customFormat="1" ht="15" customHeight="1" x14ac:dyDescent="0.25">
      <c r="A388" s="157">
        <v>41102</v>
      </c>
      <c r="B388" s="158" t="s">
        <v>330</v>
      </c>
      <c r="C388" s="154"/>
      <c r="D388" s="154"/>
      <c r="E388" s="154"/>
      <c r="F388" s="154"/>
      <c r="G388" s="154"/>
      <c r="H388" s="154"/>
      <c r="I388" s="158"/>
      <c r="J388" s="158"/>
      <c r="K388" s="158"/>
      <c r="L388" s="158"/>
      <c r="M388" s="154"/>
      <c r="N388" s="154"/>
      <c r="O388" s="154"/>
      <c r="P388" s="154"/>
      <c r="R388" s="157">
        <v>41102</v>
      </c>
      <c r="S388" s="158" t="s">
        <v>330</v>
      </c>
      <c r="T388" s="154">
        <v>0</v>
      </c>
      <c r="U388" s="154"/>
      <c r="V388" s="154">
        <v>244299.36</v>
      </c>
      <c r="W388" s="154"/>
      <c r="X388" s="154">
        <v>244299.36</v>
      </c>
      <c r="Y388" s="154"/>
    </row>
    <row r="389" spans="1:25" ht="15" customHeight="1" x14ac:dyDescent="0.25">
      <c r="A389" s="140">
        <v>41102002</v>
      </c>
      <c r="B389" s="142" t="s">
        <v>857</v>
      </c>
      <c r="C389" s="139">
        <v>0</v>
      </c>
      <c r="D389" s="139"/>
      <c r="E389" s="139">
        <v>11453</v>
      </c>
      <c r="F389" s="139"/>
      <c r="G389" s="139">
        <v>11453</v>
      </c>
      <c r="H389" s="139"/>
      <c r="I389" s="142" t="s">
        <v>695</v>
      </c>
      <c r="J389" s="142" t="s">
        <v>59</v>
      </c>
      <c r="K389" s="142" t="s">
        <v>64</v>
      </c>
      <c r="L389" s="142" t="s">
        <v>125</v>
      </c>
      <c r="M389" s="139">
        <f t="shared" si="20"/>
        <v>11453</v>
      </c>
      <c r="N389" s="139">
        <f t="shared" si="21"/>
        <v>0</v>
      </c>
      <c r="O389" s="139">
        <f t="shared" si="22"/>
        <v>11453</v>
      </c>
      <c r="P389" s="139">
        <f t="shared" si="23"/>
        <v>0</v>
      </c>
      <c r="R389" s="140">
        <v>41102002</v>
      </c>
      <c r="S389" s="142" t="s">
        <v>857</v>
      </c>
      <c r="T389" s="139">
        <v>0</v>
      </c>
      <c r="U389" s="139"/>
      <c r="V389" s="139">
        <v>11453</v>
      </c>
      <c r="W389" s="139"/>
      <c r="X389" s="139">
        <v>11453</v>
      </c>
      <c r="Y389" s="139"/>
    </row>
    <row r="390" spans="1:25" ht="15" customHeight="1" x14ac:dyDescent="0.25">
      <c r="A390" s="140">
        <v>41102003</v>
      </c>
      <c r="B390" s="142" t="s">
        <v>329</v>
      </c>
      <c r="C390" s="139">
        <v>0</v>
      </c>
      <c r="D390" s="139"/>
      <c r="E390" s="139">
        <v>33947.660000000003</v>
      </c>
      <c r="F390" s="139"/>
      <c r="G390" s="139">
        <v>33947.660000000003</v>
      </c>
      <c r="H390" s="139"/>
      <c r="I390" s="142" t="s">
        <v>695</v>
      </c>
      <c r="J390" s="142" t="s">
        <v>59</v>
      </c>
      <c r="K390" s="142" t="s">
        <v>64</v>
      </c>
      <c r="L390" s="142" t="s">
        <v>123</v>
      </c>
      <c r="M390" s="139">
        <f t="shared" ref="M390:M453" si="24">ROUND((G390-H390),0)</f>
        <v>33948</v>
      </c>
      <c r="N390" s="139">
        <f t="shared" ref="N390:N453" si="25">ROUND((C390-D390),0)</f>
        <v>0</v>
      </c>
      <c r="O390" s="139">
        <f t="shared" ref="O390:O453" si="26">ROUND(E390,0)</f>
        <v>33948</v>
      </c>
      <c r="P390" s="139">
        <f t="shared" ref="P390:P453" si="27">ROUND(F390,0)</f>
        <v>0</v>
      </c>
      <c r="R390" s="140">
        <v>41102003</v>
      </c>
      <c r="S390" s="142" t="s">
        <v>329</v>
      </c>
      <c r="T390" s="139">
        <v>0</v>
      </c>
      <c r="U390" s="139"/>
      <c r="V390" s="139">
        <v>33947.660000000003</v>
      </c>
      <c r="W390" s="139"/>
      <c r="X390" s="139">
        <v>33947.660000000003</v>
      </c>
      <c r="Y390" s="139"/>
    </row>
    <row r="391" spans="1:25" ht="15" customHeight="1" x14ac:dyDescent="0.25">
      <c r="A391" s="140">
        <v>41102010</v>
      </c>
      <c r="B391" s="142" t="s">
        <v>327</v>
      </c>
      <c r="C391" s="139">
        <v>0</v>
      </c>
      <c r="D391" s="139"/>
      <c r="E391" s="139">
        <v>150925</v>
      </c>
      <c r="F391" s="139"/>
      <c r="G391" s="139">
        <v>150925</v>
      </c>
      <c r="H391" s="139"/>
      <c r="I391" s="142" t="s">
        <v>695</v>
      </c>
      <c r="J391" s="142" t="s">
        <v>59</v>
      </c>
      <c r="K391" s="142" t="s">
        <v>64</v>
      </c>
      <c r="L391" s="142" t="s">
        <v>122</v>
      </c>
      <c r="M391" s="139">
        <f t="shared" si="24"/>
        <v>150925</v>
      </c>
      <c r="N391" s="139">
        <f t="shared" si="25"/>
        <v>0</v>
      </c>
      <c r="O391" s="139">
        <f t="shared" si="26"/>
        <v>150925</v>
      </c>
      <c r="P391" s="139">
        <f t="shared" si="27"/>
        <v>0</v>
      </c>
      <c r="R391" s="140">
        <v>41102010</v>
      </c>
      <c r="S391" s="142" t="s">
        <v>327</v>
      </c>
      <c r="T391" s="139">
        <v>0</v>
      </c>
      <c r="U391" s="139"/>
      <c r="V391" s="139">
        <v>150925</v>
      </c>
      <c r="W391" s="139"/>
      <c r="X391" s="139">
        <v>150925</v>
      </c>
      <c r="Y391" s="139"/>
    </row>
    <row r="392" spans="1:25" ht="15" customHeight="1" x14ac:dyDescent="0.25">
      <c r="A392" s="140">
        <v>41102011</v>
      </c>
      <c r="B392" s="142" t="s">
        <v>858</v>
      </c>
      <c r="C392" s="139">
        <v>0</v>
      </c>
      <c r="D392" s="139"/>
      <c r="E392" s="139">
        <v>1000</v>
      </c>
      <c r="F392" s="139"/>
      <c r="G392" s="139">
        <v>1000</v>
      </c>
      <c r="H392" s="139"/>
      <c r="I392" s="142" t="s">
        <v>695</v>
      </c>
      <c r="J392" s="142" t="s">
        <v>59</v>
      </c>
      <c r="K392" s="142" t="s">
        <v>64</v>
      </c>
      <c r="L392" s="142" t="s">
        <v>122</v>
      </c>
      <c r="M392" s="139">
        <f t="shared" si="24"/>
        <v>1000</v>
      </c>
      <c r="N392" s="139">
        <f t="shared" si="25"/>
        <v>0</v>
      </c>
      <c r="O392" s="139">
        <f t="shared" si="26"/>
        <v>1000</v>
      </c>
      <c r="P392" s="139">
        <f t="shared" si="27"/>
        <v>0</v>
      </c>
      <c r="R392" s="140">
        <v>41102011</v>
      </c>
      <c r="S392" s="142" t="s">
        <v>858</v>
      </c>
      <c r="T392" s="139">
        <v>0</v>
      </c>
      <c r="U392" s="139"/>
      <c r="V392" s="139">
        <v>1000</v>
      </c>
      <c r="W392" s="139"/>
      <c r="X392" s="139">
        <v>1000</v>
      </c>
      <c r="Y392" s="139"/>
    </row>
    <row r="393" spans="1:25" ht="15" customHeight="1" x14ac:dyDescent="0.25">
      <c r="A393" s="140">
        <v>41102013</v>
      </c>
      <c r="B393" s="142" t="s">
        <v>325</v>
      </c>
      <c r="C393" s="139">
        <v>0</v>
      </c>
      <c r="D393" s="139"/>
      <c r="E393" s="139">
        <v>2573.6999999999998</v>
      </c>
      <c r="F393" s="139"/>
      <c r="G393" s="139">
        <v>2573.6999999999998</v>
      </c>
      <c r="H393" s="139"/>
      <c r="I393" s="142" t="s">
        <v>695</v>
      </c>
      <c r="J393" s="142" t="s">
        <v>59</v>
      </c>
      <c r="K393" s="142" t="s">
        <v>64</v>
      </c>
      <c r="L393" s="142" t="s">
        <v>122</v>
      </c>
      <c r="M393" s="139">
        <f t="shared" si="24"/>
        <v>2574</v>
      </c>
      <c r="N393" s="139">
        <f t="shared" si="25"/>
        <v>0</v>
      </c>
      <c r="O393" s="139">
        <f t="shared" si="26"/>
        <v>2574</v>
      </c>
      <c r="P393" s="139">
        <f t="shared" si="27"/>
        <v>0</v>
      </c>
      <c r="R393" s="140">
        <v>41102013</v>
      </c>
      <c r="S393" s="142" t="s">
        <v>325</v>
      </c>
      <c r="T393" s="139">
        <v>0</v>
      </c>
      <c r="U393" s="139"/>
      <c r="V393" s="139">
        <v>2573.6999999999998</v>
      </c>
      <c r="W393" s="139"/>
      <c r="X393" s="139">
        <v>2573.6999999999998</v>
      </c>
      <c r="Y393" s="139"/>
    </row>
    <row r="394" spans="1:25" ht="15" customHeight="1" x14ac:dyDescent="0.25">
      <c r="A394" s="140">
        <v>41102020</v>
      </c>
      <c r="B394" s="142" t="s">
        <v>739</v>
      </c>
      <c r="C394" s="139">
        <v>0</v>
      </c>
      <c r="D394" s="139"/>
      <c r="E394" s="139">
        <v>44400</v>
      </c>
      <c r="F394" s="139"/>
      <c r="G394" s="139">
        <v>44400</v>
      </c>
      <c r="H394" s="139"/>
      <c r="I394" s="142" t="s">
        <v>695</v>
      </c>
      <c r="J394" s="142" t="s">
        <v>59</v>
      </c>
      <c r="K394" s="142" t="s">
        <v>64</v>
      </c>
      <c r="L394" s="142" t="s">
        <v>768</v>
      </c>
      <c r="M394" s="139">
        <f t="shared" si="24"/>
        <v>44400</v>
      </c>
      <c r="N394" s="139">
        <f t="shared" si="25"/>
        <v>0</v>
      </c>
      <c r="O394" s="139">
        <f t="shared" si="26"/>
        <v>44400</v>
      </c>
      <c r="P394" s="139">
        <f t="shared" si="27"/>
        <v>0</v>
      </c>
      <c r="R394" s="140">
        <v>41102020</v>
      </c>
      <c r="S394" s="142" t="s">
        <v>739</v>
      </c>
      <c r="T394" s="139">
        <v>0</v>
      </c>
      <c r="U394" s="139"/>
      <c r="V394" s="139">
        <v>44400</v>
      </c>
      <c r="W394" s="139"/>
      <c r="X394" s="139">
        <v>44400</v>
      </c>
      <c r="Y394" s="139"/>
    </row>
    <row r="395" spans="1:25" s="156" customFormat="1" ht="15" customHeight="1" x14ac:dyDescent="0.25">
      <c r="A395" s="157">
        <v>412</v>
      </c>
      <c r="B395" s="158" t="s">
        <v>324</v>
      </c>
      <c r="C395" s="154"/>
      <c r="D395" s="154"/>
      <c r="E395" s="154"/>
      <c r="F395" s="154"/>
      <c r="G395" s="154"/>
      <c r="H395" s="154"/>
      <c r="I395" s="158"/>
      <c r="J395" s="158"/>
      <c r="K395" s="158"/>
      <c r="L395" s="158"/>
      <c r="M395" s="154"/>
      <c r="N395" s="154"/>
      <c r="O395" s="154"/>
      <c r="P395" s="154"/>
      <c r="R395" s="157">
        <v>412</v>
      </c>
      <c r="S395" s="158" t="s">
        <v>324</v>
      </c>
      <c r="T395" s="154">
        <v>0</v>
      </c>
      <c r="U395" s="154"/>
      <c r="V395" s="154">
        <v>290669.09999999998</v>
      </c>
      <c r="W395" s="154"/>
      <c r="X395" s="154">
        <v>290669.09999999998</v>
      </c>
      <c r="Y395" s="154"/>
    </row>
    <row r="396" spans="1:25" s="156" customFormat="1" ht="15" customHeight="1" x14ac:dyDescent="0.25">
      <c r="A396" s="157">
        <v>41201</v>
      </c>
      <c r="B396" s="158" t="s">
        <v>323</v>
      </c>
      <c r="C396" s="154"/>
      <c r="D396" s="154"/>
      <c r="E396" s="154"/>
      <c r="F396" s="154"/>
      <c r="G396" s="154"/>
      <c r="H396" s="154"/>
      <c r="I396" s="158"/>
      <c r="J396" s="158"/>
      <c r="K396" s="158"/>
      <c r="L396" s="158"/>
      <c r="M396" s="154"/>
      <c r="N396" s="154"/>
      <c r="O396" s="154"/>
      <c r="P396" s="154"/>
      <c r="R396" s="157">
        <v>41201</v>
      </c>
      <c r="S396" s="158" t="s">
        <v>323</v>
      </c>
      <c r="T396" s="154">
        <v>0</v>
      </c>
      <c r="U396" s="154"/>
      <c r="V396" s="154">
        <v>66123.789999999994</v>
      </c>
      <c r="W396" s="154"/>
      <c r="X396" s="154">
        <v>66123.789999999994</v>
      </c>
      <c r="Y396" s="154"/>
    </row>
    <row r="397" spans="1:25" ht="15" customHeight="1" x14ac:dyDescent="0.25">
      <c r="A397" s="140">
        <v>41201001</v>
      </c>
      <c r="B397" s="142" t="s">
        <v>322</v>
      </c>
      <c r="C397" s="139">
        <v>0</v>
      </c>
      <c r="D397" s="139"/>
      <c r="E397" s="139">
        <v>122.4</v>
      </c>
      <c r="F397" s="139"/>
      <c r="G397" s="139">
        <v>122.4</v>
      </c>
      <c r="H397" s="139"/>
      <c r="I397" s="142" t="s">
        <v>695</v>
      </c>
      <c r="J397" s="142" t="s">
        <v>59</v>
      </c>
      <c r="K397" s="142" t="s">
        <v>64</v>
      </c>
      <c r="L397" s="142" t="s">
        <v>125</v>
      </c>
      <c r="M397" s="139">
        <f t="shared" si="24"/>
        <v>122</v>
      </c>
      <c r="N397" s="139">
        <f t="shared" si="25"/>
        <v>0</v>
      </c>
      <c r="O397" s="139">
        <f t="shared" si="26"/>
        <v>122</v>
      </c>
      <c r="P397" s="139">
        <f t="shared" si="27"/>
        <v>0</v>
      </c>
      <c r="R397" s="140">
        <v>41201001</v>
      </c>
      <c r="S397" s="142" t="s">
        <v>322</v>
      </c>
      <c r="T397" s="139">
        <v>0</v>
      </c>
      <c r="U397" s="139"/>
      <c r="V397" s="139">
        <v>122.4</v>
      </c>
      <c r="W397" s="139"/>
      <c r="X397" s="139">
        <v>122.4</v>
      </c>
      <c r="Y397" s="139"/>
    </row>
    <row r="398" spans="1:25" ht="15" customHeight="1" x14ac:dyDescent="0.25">
      <c r="A398" s="140">
        <v>41201003</v>
      </c>
      <c r="B398" s="142" t="s">
        <v>321</v>
      </c>
      <c r="C398" s="139">
        <v>0</v>
      </c>
      <c r="D398" s="139"/>
      <c r="E398" s="139">
        <v>11433.55</v>
      </c>
      <c r="F398" s="139"/>
      <c r="G398" s="139">
        <v>11433.55</v>
      </c>
      <c r="H398" s="139"/>
      <c r="I398" s="142" t="s">
        <v>695</v>
      </c>
      <c r="J398" s="142" t="s">
        <v>59</v>
      </c>
      <c r="K398" s="142" t="s">
        <v>64</v>
      </c>
      <c r="L398" s="142" t="s">
        <v>169</v>
      </c>
      <c r="M398" s="139">
        <f t="shared" si="24"/>
        <v>11434</v>
      </c>
      <c r="N398" s="139">
        <f t="shared" si="25"/>
        <v>0</v>
      </c>
      <c r="O398" s="139">
        <f t="shared" si="26"/>
        <v>11434</v>
      </c>
      <c r="P398" s="139">
        <f t="shared" si="27"/>
        <v>0</v>
      </c>
      <c r="R398" s="140">
        <v>41201003</v>
      </c>
      <c r="S398" s="142" t="s">
        <v>321</v>
      </c>
      <c r="T398" s="139">
        <v>0</v>
      </c>
      <c r="U398" s="139"/>
      <c r="V398" s="139">
        <v>11433.55</v>
      </c>
      <c r="W398" s="139"/>
      <c r="X398" s="139">
        <v>11433.55</v>
      </c>
      <c r="Y398" s="139"/>
    </row>
    <row r="399" spans="1:25" ht="15" customHeight="1" x14ac:dyDescent="0.25">
      <c r="A399" s="140">
        <v>41201006</v>
      </c>
      <c r="B399" s="142" t="s">
        <v>320</v>
      </c>
      <c r="C399" s="139">
        <v>0</v>
      </c>
      <c r="D399" s="139"/>
      <c r="E399" s="139">
        <v>5075.6099999999997</v>
      </c>
      <c r="F399" s="139"/>
      <c r="G399" s="139">
        <v>5075.6099999999997</v>
      </c>
      <c r="H399" s="139"/>
      <c r="I399" s="142" t="s">
        <v>695</v>
      </c>
      <c r="J399" s="142" t="s">
        <v>59</v>
      </c>
      <c r="K399" s="142" t="s">
        <v>64</v>
      </c>
      <c r="L399" s="142" t="s">
        <v>118</v>
      </c>
      <c r="M399" s="139">
        <f t="shared" si="24"/>
        <v>5076</v>
      </c>
      <c r="N399" s="139">
        <f t="shared" si="25"/>
        <v>0</v>
      </c>
      <c r="O399" s="139">
        <f t="shared" si="26"/>
        <v>5076</v>
      </c>
      <c r="P399" s="139">
        <f t="shared" si="27"/>
        <v>0</v>
      </c>
      <c r="R399" s="140">
        <v>41201006</v>
      </c>
      <c r="S399" s="142" t="s">
        <v>320</v>
      </c>
      <c r="T399" s="139">
        <v>0</v>
      </c>
      <c r="U399" s="139"/>
      <c r="V399" s="139">
        <v>5075.6099999999997</v>
      </c>
      <c r="W399" s="139"/>
      <c r="X399" s="139">
        <v>5075.6099999999997</v>
      </c>
      <c r="Y399" s="139"/>
    </row>
    <row r="400" spans="1:25" ht="15" customHeight="1" x14ac:dyDescent="0.25">
      <c r="A400" s="140">
        <v>41201009</v>
      </c>
      <c r="B400" s="142" t="s">
        <v>319</v>
      </c>
      <c r="C400" s="139">
        <v>0</v>
      </c>
      <c r="D400" s="139"/>
      <c r="E400" s="139">
        <v>8451.73</v>
      </c>
      <c r="F400" s="139"/>
      <c r="G400" s="139">
        <v>8451.73</v>
      </c>
      <c r="H400" s="139"/>
      <c r="I400" s="142" t="s">
        <v>695</v>
      </c>
      <c r="J400" s="142" t="s">
        <v>59</v>
      </c>
      <c r="K400" s="142" t="s">
        <v>64</v>
      </c>
      <c r="L400" s="142" t="s">
        <v>125</v>
      </c>
      <c r="M400" s="139">
        <f t="shared" si="24"/>
        <v>8452</v>
      </c>
      <c r="N400" s="139">
        <f t="shared" si="25"/>
        <v>0</v>
      </c>
      <c r="O400" s="139">
        <f t="shared" si="26"/>
        <v>8452</v>
      </c>
      <c r="P400" s="139">
        <f t="shared" si="27"/>
        <v>0</v>
      </c>
      <c r="R400" s="140">
        <v>41201009</v>
      </c>
      <c r="S400" s="142" t="s">
        <v>319</v>
      </c>
      <c r="T400" s="139">
        <v>0</v>
      </c>
      <c r="U400" s="139"/>
      <c r="V400" s="139">
        <v>8451.73</v>
      </c>
      <c r="W400" s="139"/>
      <c r="X400" s="139">
        <v>8451.73</v>
      </c>
      <c r="Y400" s="139"/>
    </row>
    <row r="401" spans="1:25" ht="15" customHeight="1" x14ac:dyDescent="0.25">
      <c r="A401" s="140">
        <v>41201011</v>
      </c>
      <c r="B401" s="142" t="s">
        <v>318</v>
      </c>
      <c r="C401" s="139">
        <v>0</v>
      </c>
      <c r="D401" s="139"/>
      <c r="E401" s="139">
        <v>41040.5</v>
      </c>
      <c r="F401" s="139"/>
      <c r="G401" s="139">
        <v>41040.5</v>
      </c>
      <c r="H401" s="139"/>
      <c r="I401" s="142" t="s">
        <v>695</v>
      </c>
      <c r="J401" s="142" t="s">
        <v>59</v>
      </c>
      <c r="K401" s="142" t="s">
        <v>64</v>
      </c>
      <c r="L401" s="142" t="s">
        <v>121</v>
      </c>
      <c r="M401" s="139">
        <f t="shared" si="24"/>
        <v>41041</v>
      </c>
      <c r="N401" s="139">
        <f t="shared" si="25"/>
        <v>0</v>
      </c>
      <c r="O401" s="139">
        <f t="shared" si="26"/>
        <v>41041</v>
      </c>
      <c r="P401" s="139">
        <f t="shared" si="27"/>
        <v>0</v>
      </c>
      <c r="R401" s="140">
        <v>41201011</v>
      </c>
      <c r="S401" s="142" t="s">
        <v>318</v>
      </c>
      <c r="T401" s="139">
        <v>0</v>
      </c>
      <c r="U401" s="139"/>
      <c r="V401" s="139">
        <v>41040.5</v>
      </c>
      <c r="W401" s="139"/>
      <c r="X401" s="139">
        <v>41040.5</v>
      </c>
      <c r="Y401" s="139"/>
    </row>
    <row r="402" spans="1:25" s="156" customFormat="1" ht="15" customHeight="1" x14ac:dyDescent="0.25">
      <c r="A402" s="157">
        <v>41202</v>
      </c>
      <c r="B402" s="158" t="s">
        <v>316</v>
      </c>
      <c r="C402" s="154"/>
      <c r="D402" s="154"/>
      <c r="E402" s="154"/>
      <c r="F402" s="154"/>
      <c r="G402" s="154"/>
      <c r="H402" s="154"/>
      <c r="I402" s="158"/>
      <c r="J402" s="158"/>
      <c r="K402" s="158"/>
      <c r="L402" s="158"/>
      <c r="M402" s="154"/>
      <c r="N402" s="154"/>
      <c r="O402" s="154"/>
      <c r="P402" s="154"/>
      <c r="R402" s="157">
        <v>41202</v>
      </c>
      <c r="S402" s="158" t="s">
        <v>316</v>
      </c>
      <c r="T402" s="154">
        <v>0</v>
      </c>
      <c r="U402" s="154"/>
      <c r="V402" s="154">
        <v>42593.08</v>
      </c>
      <c r="W402" s="154"/>
      <c r="X402" s="154">
        <v>42593.08</v>
      </c>
      <c r="Y402" s="154"/>
    </row>
    <row r="403" spans="1:25" s="156" customFormat="1" ht="15" customHeight="1" x14ac:dyDescent="0.25">
      <c r="A403" s="157">
        <v>41202002</v>
      </c>
      <c r="B403" s="158" t="s">
        <v>315</v>
      </c>
      <c r="C403" s="154"/>
      <c r="D403" s="154"/>
      <c r="E403" s="154"/>
      <c r="F403" s="154"/>
      <c r="G403" s="154"/>
      <c r="H403" s="154"/>
      <c r="I403" s="158"/>
      <c r="J403" s="158"/>
      <c r="K403" s="158"/>
      <c r="L403" s="158"/>
      <c r="M403" s="154"/>
      <c r="N403" s="154"/>
      <c r="O403" s="154"/>
      <c r="P403" s="154"/>
      <c r="R403" s="157">
        <v>41202002</v>
      </c>
      <c r="S403" s="158" t="s">
        <v>315</v>
      </c>
      <c r="T403" s="154">
        <v>0</v>
      </c>
      <c r="U403" s="154"/>
      <c r="V403" s="154">
        <v>19670.07</v>
      </c>
      <c r="W403" s="154"/>
      <c r="X403" s="154">
        <v>19670.07</v>
      </c>
      <c r="Y403" s="154"/>
    </row>
    <row r="404" spans="1:25" ht="15" customHeight="1" x14ac:dyDescent="0.25">
      <c r="A404" s="140">
        <v>4120200201</v>
      </c>
      <c r="B404" s="142" t="s">
        <v>314</v>
      </c>
      <c r="C404" s="139">
        <v>0</v>
      </c>
      <c r="D404" s="139"/>
      <c r="E404" s="139">
        <v>19670.07</v>
      </c>
      <c r="F404" s="139"/>
      <c r="G404" s="139">
        <v>19670.07</v>
      </c>
      <c r="H404" s="139"/>
      <c r="I404" s="142" t="s">
        <v>695</v>
      </c>
      <c r="J404" s="142" t="s">
        <v>59</v>
      </c>
      <c r="K404" s="142" t="s">
        <v>64</v>
      </c>
      <c r="L404" s="142" t="s">
        <v>169</v>
      </c>
      <c r="M404" s="139">
        <f t="shared" si="24"/>
        <v>19670</v>
      </c>
      <c r="N404" s="139">
        <f t="shared" si="25"/>
        <v>0</v>
      </c>
      <c r="O404" s="139">
        <f t="shared" si="26"/>
        <v>19670</v>
      </c>
      <c r="P404" s="139">
        <f t="shared" si="27"/>
        <v>0</v>
      </c>
      <c r="R404" s="140">
        <v>4120200201</v>
      </c>
      <c r="S404" s="142" t="s">
        <v>314</v>
      </c>
      <c r="T404" s="139">
        <v>0</v>
      </c>
      <c r="U404" s="139"/>
      <c r="V404" s="139">
        <v>19670.07</v>
      </c>
      <c r="W404" s="139"/>
      <c r="X404" s="139">
        <v>19670.07</v>
      </c>
      <c r="Y404" s="139"/>
    </row>
    <row r="405" spans="1:25" s="156" customFormat="1" ht="15" customHeight="1" x14ac:dyDescent="0.25">
      <c r="A405" s="157">
        <v>41202004</v>
      </c>
      <c r="B405" s="158" t="s">
        <v>313</v>
      </c>
      <c r="C405" s="154"/>
      <c r="D405" s="154"/>
      <c r="E405" s="154"/>
      <c r="F405" s="154"/>
      <c r="G405" s="154"/>
      <c r="H405" s="154"/>
      <c r="I405" s="158"/>
      <c r="J405" s="158"/>
      <c r="K405" s="158"/>
      <c r="L405" s="158"/>
      <c r="M405" s="154"/>
      <c r="N405" s="154"/>
      <c r="O405" s="154"/>
      <c r="P405" s="154"/>
      <c r="R405" s="157">
        <v>41202004</v>
      </c>
      <c r="S405" s="158" t="s">
        <v>313</v>
      </c>
      <c r="T405" s="154">
        <v>0</v>
      </c>
      <c r="U405" s="154"/>
      <c r="V405" s="154">
        <v>20243.009999999998</v>
      </c>
      <c r="W405" s="154"/>
      <c r="X405" s="154">
        <v>20243.009999999998</v>
      </c>
      <c r="Y405" s="154"/>
    </row>
    <row r="406" spans="1:25" ht="15" customHeight="1" x14ac:dyDescent="0.25">
      <c r="A406" s="140">
        <v>4120200401</v>
      </c>
      <c r="B406" s="142" t="s">
        <v>312</v>
      </c>
      <c r="C406" s="139">
        <v>0</v>
      </c>
      <c r="D406" s="139"/>
      <c r="E406" s="139">
        <v>19837</v>
      </c>
      <c r="F406" s="139"/>
      <c r="G406" s="139">
        <v>19837</v>
      </c>
      <c r="H406" s="139"/>
      <c r="I406" s="142" t="s">
        <v>695</v>
      </c>
      <c r="J406" s="142" t="s">
        <v>59</v>
      </c>
      <c r="K406" s="142" t="s">
        <v>64</v>
      </c>
      <c r="L406" s="142" t="s">
        <v>169</v>
      </c>
      <c r="M406" s="139">
        <f t="shared" si="24"/>
        <v>19837</v>
      </c>
      <c r="N406" s="139">
        <f t="shared" si="25"/>
        <v>0</v>
      </c>
      <c r="O406" s="139">
        <f t="shared" si="26"/>
        <v>19837</v>
      </c>
      <c r="P406" s="139">
        <f t="shared" si="27"/>
        <v>0</v>
      </c>
      <c r="R406" s="140">
        <v>4120200401</v>
      </c>
      <c r="S406" s="142" t="s">
        <v>312</v>
      </c>
      <c r="T406" s="139">
        <v>0</v>
      </c>
      <c r="U406" s="139"/>
      <c r="V406" s="139">
        <v>19837</v>
      </c>
      <c r="W406" s="139"/>
      <c r="X406" s="139">
        <v>19837</v>
      </c>
      <c r="Y406" s="139"/>
    </row>
    <row r="407" spans="1:25" ht="15" customHeight="1" x14ac:dyDescent="0.25">
      <c r="A407" s="140">
        <v>4120200405</v>
      </c>
      <c r="B407" s="142" t="s">
        <v>859</v>
      </c>
      <c r="C407" s="139">
        <v>0</v>
      </c>
      <c r="D407" s="139"/>
      <c r="E407" s="139">
        <v>406.01</v>
      </c>
      <c r="F407" s="139"/>
      <c r="G407" s="139">
        <v>406.01</v>
      </c>
      <c r="H407" s="139"/>
      <c r="I407" s="142" t="s">
        <v>695</v>
      </c>
      <c r="J407" s="142" t="s">
        <v>59</v>
      </c>
      <c r="K407" s="142" t="s">
        <v>64</v>
      </c>
      <c r="L407" s="142" t="s">
        <v>169</v>
      </c>
      <c r="M407" s="139">
        <f t="shared" si="24"/>
        <v>406</v>
      </c>
      <c r="N407" s="139">
        <f t="shared" si="25"/>
        <v>0</v>
      </c>
      <c r="O407" s="139">
        <f t="shared" si="26"/>
        <v>406</v>
      </c>
      <c r="P407" s="139">
        <f t="shared" si="27"/>
        <v>0</v>
      </c>
      <c r="R407" s="140">
        <v>4120200405</v>
      </c>
      <c r="S407" s="142" t="s">
        <v>859</v>
      </c>
      <c r="T407" s="139">
        <v>0</v>
      </c>
      <c r="U407" s="139"/>
      <c r="V407" s="139">
        <v>406.01</v>
      </c>
      <c r="W407" s="139"/>
      <c r="X407" s="139">
        <v>406.01</v>
      </c>
      <c r="Y407" s="139"/>
    </row>
    <row r="408" spans="1:25" s="156" customFormat="1" ht="15" customHeight="1" x14ac:dyDescent="0.25">
      <c r="A408" s="157">
        <v>41202010</v>
      </c>
      <c r="B408" s="158" t="s">
        <v>309</v>
      </c>
      <c r="C408" s="154"/>
      <c r="D408" s="154"/>
      <c r="E408" s="154"/>
      <c r="F408" s="154"/>
      <c r="G408" s="154"/>
      <c r="H408" s="154"/>
      <c r="I408" s="158"/>
      <c r="J408" s="158"/>
      <c r="K408" s="158"/>
      <c r="L408" s="158"/>
      <c r="M408" s="154"/>
      <c r="N408" s="154"/>
      <c r="O408" s="154"/>
      <c r="P408" s="154"/>
      <c r="R408" s="157">
        <v>41202010</v>
      </c>
      <c r="S408" s="158" t="s">
        <v>309</v>
      </c>
      <c r="T408" s="154">
        <v>0</v>
      </c>
      <c r="U408" s="154"/>
      <c r="V408" s="154">
        <v>1070</v>
      </c>
      <c r="W408" s="154"/>
      <c r="X408" s="154">
        <v>1070</v>
      </c>
      <c r="Y408" s="154"/>
    </row>
    <row r="409" spans="1:25" ht="15" customHeight="1" x14ac:dyDescent="0.25">
      <c r="A409" s="140">
        <v>4120201001</v>
      </c>
      <c r="B409" s="142" t="s">
        <v>308</v>
      </c>
      <c r="C409" s="139">
        <v>0</v>
      </c>
      <c r="D409" s="139"/>
      <c r="E409" s="139">
        <v>1070</v>
      </c>
      <c r="F409" s="139"/>
      <c r="G409" s="139">
        <v>1070</v>
      </c>
      <c r="H409" s="139"/>
      <c r="I409" s="142" t="s">
        <v>695</v>
      </c>
      <c r="J409" s="142" t="s">
        <v>59</v>
      </c>
      <c r="K409" s="142" t="s">
        <v>64</v>
      </c>
      <c r="L409" s="142" t="s">
        <v>169</v>
      </c>
      <c r="M409" s="139">
        <f t="shared" si="24"/>
        <v>1070</v>
      </c>
      <c r="N409" s="139">
        <f t="shared" si="25"/>
        <v>0</v>
      </c>
      <c r="O409" s="139">
        <f t="shared" si="26"/>
        <v>1070</v>
      </c>
      <c r="P409" s="139">
        <f t="shared" si="27"/>
        <v>0</v>
      </c>
      <c r="R409" s="140">
        <v>4120201001</v>
      </c>
      <c r="S409" s="142" t="s">
        <v>308</v>
      </c>
      <c r="T409" s="139">
        <v>0</v>
      </c>
      <c r="U409" s="139"/>
      <c r="V409" s="139">
        <v>1070</v>
      </c>
      <c r="W409" s="139"/>
      <c r="X409" s="139">
        <v>1070</v>
      </c>
      <c r="Y409" s="139"/>
    </row>
    <row r="410" spans="1:25" s="156" customFormat="1" ht="15" customHeight="1" x14ac:dyDescent="0.25">
      <c r="A410" s="157">
        <v>41202011</v>
      </c>
      <c r="B410" s="158" t="s">
        <v>860</v>
      </c>
      <c r="C410" s="154"/>
      <c r="D410" s="154"/>
      <c r="E410" s="154"/>
      <c r="F410" s="154"/>
      <c r="G410" s="154"/>
      <c r="H410" s="154"/>
      <c r="I410" s="158"/>
      <c r="J410" s="158"/>
      <c r="K410" s="158"/>
      <c r="L410" s="158"/>
      <c r="M410" s="154"/>
      <c r="N410" s="154"/>
      <c r="O410" s="154"/>
      <c r="P410" s="154"/>
      <c r="R410" s="157">
        <v>41202011</v>
      </c>
      <c r="S410" s="158" t="s">
        <v>860</v>
      </c>
      <c r="T410" s="154">
        <v>0</v>
      </c>
      <c r="U410" s="154"/>
      <c r="V410" s="154">
        <v>1610</v>
      </c>
      <c r="W410" s="154"/>
      <c r="X410" s="154">
        <v>1610</v>
      </c>
      <c r="Y410" s="154"/>
    </row>
    <row r="411" spans="1:25" ht="15" customHeight="1" x14ac:dyDescent="0.25">
      <c r="A411" s="140">
        <v>4120201101</v>
      </c>
      <c r="B411" s="142" t="s">
        <v>861</v>
      </c>
      <c r="C411" s="139">
        <v>0</v>
      </c>
      <c r="D411" s="139"/>
      <c r="E411" s="139">
        <v>1610</v>
      </c>
      <c r="F411" s="139"/>
      <c r="G411" s="139">
        <v>1610</v>
      </c>
      <c r="H411" s="139"/>
      <c r="I411" s="142" t="s">
        <v>695</v>
      </c>
      <c r="J411" s="142" t="s">
        <v>59</v>
      </c>
      <c r="K411" s="142" t="s">
        <v>64</v>
      </c>
      <c r="L411" s="142" t="s">
        <v>169</v>
      </c>
      <c r="M411" s="139">
        <f t="shared" si="24"/>
        <v>1610</v>
      </c>
      <c r="N411" s="139">
        <f t="shared" si="25"/>
        <v>0</v>
      </c>
      <c r="O411" s="139">
        <f t="shared" si="26"/>
        <v>1610</v>
      </c>
      <c r="P411" s="139">
        <f t="shared" si="27"/>
        <v>0</v>
      </c>
      <c r="R411" s="140">
        <v>4120201101</v>
      </c>
      <c r="S411" s="142" t="s">
        <v>861</v>
      </c>
      <c r="T411" s="139">
        <v>0</v>
      </c>
      <c r="U411" s="139"/>
      <c r="V411" s="139">
        <v>1610</v>
      </c>
      <c r="W411" s="139"/>
      <c r="X411" s="139">
        <v>1610</v>
      </c>
      <c r="Y411" s="139"/>
    </row>
    <row r="412" spans="1:25" s="156" customFormat="1" ht="15" customHeight="1" x14ac:dyDescent="0.25">
      <c r="A412" s="157">
        <v>41203</v>
      </c>
      <c r="B412" s="158" t="s">
        <v>307</v>
      </c>
      <c r="C412" s="154"/>
      <c r="D412" s="154"/>
      <c r="E412" s="154"/>
      <c r="F412" s="154"/>
      <c r="G412" s="154"/>
      <c r="H412" s="154"/>
      <c r="I412" s="158"/>
      <c r="J412" s="158"/>
      <c r="K412" s="158"/>
      <c r="L412" s="158"/>
      <c r="M412" s="154"/>
      <c r="N412" s="154"/>
      <c r="O412" s="154"/>
      <c r="P412" s="154"/>
      <c r="R412" s="157">
        <v>41203</v>
      </c>
      <c r="S412" s="158" t="s">
        <v>307</v>
      </c>
      <c r="T412" s="154">
        <v>0</v>
      </c>
      <c r="U412" s="154"/>
      <c r="V412" s="154">
        <v>122395.32</v>
      </c>
      <c r="W412" s="154"/>
      <c r="X412" s="154">
        <v>122395.32</v>
      </c>
      <c r="Y412" s="154"/>
    </row>
    <row r="413" spans="1:25" ht="15" customHeight="1" x14ac:dyDescent="0.25">
      <c r="A413" s="140">
        <v>41203001</v>
      </c>
      <c r="B413" s="142" t="s">
        <v>306</v>
      </c>
      <c r="C413" s="139">
        <v>0</v>
      </c>
      <c r="D413" s="139"/>
      <c r="E413" s="139">
        <v>39389.68</v>
      </c>
      <c r="F413" s="139"/>
      <c r="G413" s="139">
        <v>39389.68</v>
      </c>
      <c r="H413" s="139"/>
      <c r="I413" s="142" t="s">
        <v>695</v>
      </c>
      <c r="J413" s="142" t="s">
        <v>59</v>
      </c>
      <c r="K413" s="142" t="s">
        <v>64</v>
      </c>
      <c r="L413" s="142" t="s">
        <v>36</v>
      </c>
      <c r="M413" s="139">
        <f t="shared" si="24"/>
        <v>39390</v>
      </c>
      <c r="N413" s="139">
        <f t="shared" si="25"/>
        <v>0</v>
      </c>
      <c r="O413" s="139">
        <f t="shared" si="26"/>
        <v>39390</v>
      </c>
      <c r="P413" s="139">
        <f t="shared" si="27"/>
        <v>0</v>
      </c>
      <c r="R413" s="140">
        <v>41203001</v>
      </c>
      <c r="S413" s="142" t="s">
        <v>306</v>
      </c>
      <c r="T413" s="139">
        <v>0</v>
      </c>
      <c r="U413" s="139"/>
      <c r="V413" s="139">
        <v>39389.68</v>
      </c>
      <c r="W413" s="139"/>
      <c r="X413" s="139">
        <v>39389.68</v>
      </c>
      <c r="Y413" s="139"/>
    </row>
    <row r="414" spans="1:25" ht="15" customHeight="1" x14ac:dyDescent="0.25">
      <c r="A414" s="140">
        <v>41203002</v>
      </c>
      <c r="B414" s="142" t="s">
        <v>305</v>
      </c>
      <c r="C414" s="139">
        <v>0</v>
      </c>
      <c r="D414" s="139"/>
      <c r="E414" s="139">
        <v>15941.46</v>
      </c>
      <c r="F414" s="139"/>
      <c r="G414" s="139">
        <v>15941.46</v>
      </c>
      <c r="H414" s="139"/>
      <c r="I414" s="142" t="s">
        <v>695</v>
      </c>
      <c r="J414" s="142" t="s">
        <v>59</v>
      </c>
      <c r="K414" s="142" t="s">
        <v>64</v>
      </c>
      <c r="L414" s="142" t="s">
        <v>36</v>
      </c>
      <c r="M414" s="139">
        <f t="shared" si="24"/>
        <v>15941</v>
      </c>
      <c r="N414" s="139">
        <f t="shared" si="25"/>
        <v>0</v>
      </c>
      <c r="O414" s="139">
        <f t="shared" si="26"/>
        <v>15941</v>
      </c>
      <c r="P414" s="139">
        <f t="shared" si="27"/>
        <v>0</v>
      </c>
      <c r="R414" s="140">
        <v>41203002</v>
      </c>
      <c r="S414" s="142" t="s">
        <v>305</v>
      </c>
      <c r="T414" s="139">
        <v>0</v>
      </c>
      <c r="U414" s="139"/>
      <c r="V414" s="139">
        <v>15941.46</v>
      </c>
      <c r="W414" s="139"/>
      <c r="X414" s="139">
        <v>15941.46</v>
      </c>
      <c r="Y414" s="139"/>
    </row>
    <row r="415" spans="1:25" ht="15" customHeight="1" x14ac:dyDescent="0.25">
      <c r="A415" s="140">
        <v>41203003</v>
      </c>
      <c r="B415" s="142" t="s">
        <v>304</v>
      </c>
      <c r="C415" s="139">
        <v>0</v>
      </c>
      <c r="D415" s="139"/>
      <c r="E415" s="139">
        <v>25288.62</v>
      </c>
      <c r="F415" s="139"/>
      <c r="G415" s="139">
        <v>25288.62</v>
      </c>
      <c r="H415" s="139"/>
      <c r="I415" s="142" t="s">
        <v>695</v>
      </c>
      <c r="J415" s="142" t="s">
        <v>59</v>
      </c>
      <c r="K415" s="142" t="s">
        <v>64</v>
      </c>
      <c r="L415" s="142" t="s">
        <v>121</v>
      </c>
      <c r="M415" s="139">
        <f t="shared" si="24"/>
        <v>25289</v>
      </c>
      <c r="N415" s="139">
        <f t="shared" si="25"/>
        <v>0</v>
      </c>
      <c r="O415" s="139">
        <f t="shared" si="26"/>
        <v>25289</v>
      </c>
      <c r="P415" s="139">
        <f t="shared" si="27"/>
        <v>0</v>
      </c>
      <c r="R415" s="140">
        <v>41203003</v>
      </c>
      <c r="S415" s="142" t="s">
        <v>304</v>
      </c>
      <c r="T415" s="139">
        <v>0</v>
      </c>
      <c r="U415" s="139"/>
      <c r="V415" s="139">
        <v>25288.62</v>
      </c>
      <c r="W415" s="139"/>
      <c r="X415" s="139">
        <v>25288.62</v>
      </c>
      <c r="Y415" s="139"/>
    </row>
    <row r="416" spans="1:25" ht="15" customHeight="1" x14ac:dyDescent="0.25">
      <c r="A416" s="140">
        <v>41203004</v>
      </c>
      <c r="B416" s="142" t="s">
        <v>862</v>
      </c>
      <c r="C416" s="139">
        <v>0</v>
      </c>
      <c r="D416" s="139"/>
      <c r="E416" s="139">
        <v>1720</v>
      </c>
      <c r="F416" s="139"/>
      <c r="G416" s="139">
        <v>1720</v>
      </c>
      <c r="H416" s="139"/>
      <c r="I416" s="142" t="s">
        <v>695</v>
      </c>
      <c r="J416" s="142" t="s">
        <v>59</v>
      </c>
      <c r="K416" s="142" t="s">
        <v>64</v>
      </c>
      <c r="L416" s="142" t="s">
        <v>121</v>
      </c>
      <c r="M416" s="139">
        <f t="shared" si="24"/>
        <v>1720</v>
      </c>
      <c r="N416" s="139">
        <f t="shared" si="25"/>
        <v>0</v>
      </c>
      <c r="O416" s="139">
        <f t="shared" si="26"/>
        <v>1720</v>
      </c>
      <c r="P416" s="139">
        <f t="shared" si="27"/>
        <v>0</v>
      </c>
      <c r="R416" s="140">
        <v>41203004</v>
      </c>
      <c r="S416" s="142" t="s">
        <v>862</v>
      </c>
      <c r="T416" s="139">
        <v>0</v>
      </c>
      <c r="U416" s="139"/>
      <c r="V416" s="139">
        <v>1720</v>
      </c>
      <c r="W416" s="139"/>
      <c r="X416" s="139">
        <v>1720</v>
      </c>
      <c r="Y416" s="139"/>
    </row>
    <row r="417" spans="1:25" s="156" customFormat="1" ht="15" customHeight="1" x14ac:dyDescent="0.25">
      <c r="A417" s="157">
        <v>41203005</v>
      </c>
      <c r="B417" s="158" t="s">
        <v>303</v>
      </c>
      <c r="C417" s="154"/>
      <c r="D417" s="154"/>
      <c r="E417" s="154"/>
      <c r="F417" s="154"/>
      <c r="G417" s="154"/>
      <c r="H417" s="154"/>
      <c r="I417" s="158"/>
      <c r="J417" s="158"/>
      <c r="K417" s="158"/>
      <c r="L417" s="158"/>
      <c r="M417" s="154"/>
      <c r="N417" s="154"/>
      <c r="O417" s="154"/>
      <c r="P417" s="154"/>
      <c r="R417" s="157">
        <v>41203005</v>
      </c>
      <c r="S417" s="158" t="s">
        <v>303</v>
      </c>
      <c r="T417" s="154">
        <v>0</v>
      </c>
      <c r="U417" s="154"/>
      <c r="V417" s="154">
        <v>29639.55</v>
      </c>
      <c r="W417" s="154"/>
      <c r="X417" s="154">
        <v>29639.55</v>
      </c>
      <c r="Y417" s="154"/>
    </row>
    <row r="418" spans="1:25" ht="15" customHeight="1" x14ac:dyDescent="0.25">
      <c r="A418" s="140">
        <v>4120300501</v>
      </c>
      <c r="B418" s="142" t="s">
        <v>302</v>
      </c>
      <c r="C418" s="139">
        <v>0</v>
      </c>
      <c r="D418" s="139"/>
      <c r="E418" s="139">
        <v>29639.55</v>
      </c>
      <c r="F418" s="139"/>
      <c r="G418" s="139">
        <v>29639.55</v>
      </c>
      <c r="H418" s="139"/>
      <c r="I418" s="142" t="s">
        <v>695</v>
      </c>
      <c r="J418" s="142" t="s">
        <v>59</v>
      </c>
      <c r="K418" s="142" t="s">
        <v>64</v>
      </c>
      <c r="L418" s="142" t="s">
        <v>169</v>
      </c>
      <c r="M418" s="139">
        <f t="shared" si="24"/>
        <v>29640</v>
      </c>
      <c r="N418" s="139">
        <f t="shared" si="25"/>
        <v>0</v>
      </c>
      <c r="O418" s="139">
        <f t="shared" si="26"/>
        <v>29640</v>
      </c>
      <c r="P418" s="139">
        <f t="shared" si="27"/>
        <v>0</v>
      </c>
      <c r="R418" s="140">
        <v>4120300501</v>
      </c>
      <c r="S418" s="142" t="s">
        <v>302</v>
      </c>
      <c r="T418" s="139">
        <v>0</v>
      </c>
      <c r="U418" s="139"/>
      <c r="V418" s="139">
        <v>29639.55</v>
      </c>
      <c r="W418" s="139"/>
      <c r="X418" s="139">
        <v>29639.55</v>
      </c>
      <c r="Y418" s="139"/>
    </row>
    <row r="419" spans="1:25" ht="15" customHeight="1" x14ac:dyDescent="0.25">
      <c r="A419" s="140">
        <v>41203008</v>
      </c>
      <c r="B419" s="142" t="s">
        <v>301</v>
      </c>
      <c r="C419" s="139">
        <v>0</v>
      </c>
      <c r="D419" s="139"/>
      <c r="E419" s="139">
        <v>10416.01</v>
      </c>
      <c r="F419" s="139"/>
      <c r="G419" s="139">
        <v>10416.01</v>
      </c>
      <c r="H419" s="139"/>
      <c r="I419" s="142" t="s">
        <v>695</v>
      </c>
      <c r="J419" s="142" t="s">
        <v>59</v>
      </c>
      <c r="K419" s="142" t="s">
        <v>64</v>
      </c>
      <c r="L419" s="142" t="s">
        <v>118</v>
      </c>
      <c r="M419" s="139">
        <f t="shared" si="24"/>
        <v>10416</v>
      </c>
      <c r="N419" s="139">
        <f t="shared" si="25"/>
        <v>0</v>
      </c>
      <c r="O419" s="139">
        <f t="shared" si="26"/>
        <v>10416</v>
      </c>
      <c r="P419" s="139">
        <f t="shared" si="27"/>
        <v>0</v>
      </c>
      <c r="R419" s="140">
        <v>41203008</v>
      </c>
      <c r="S419" s="142" t="s">
        <v>301</v>
      </c>
      <c r="T419" s="139">
        <v>0</v>
      </c>
      <c r="U419" s="139"/>
      <c r="V419" s="139">
        <v>10416.01</v>
      </c>
      <c r="W419" s="139"/>
      <c r="X419" s="139">
        <v>10416.01</v>
      </c>
      <c r="Y419" s="139"/>
    </row>
    <row r="420" spans="1:25" s="156" customFormat="1" ht="15" customHeight="1" x14ac:dyDescent="0.25">
      <c r="A420" s="157">
        <v>41204</v>
      </c>
      <c r="B420" s="158" t="s">
        <v>298</v>
      </c>
      <c r="C420" s="154"/>
      <c r="D420" s="154"/>
      <c r="E420" s="154"/>
      <c r="F420" s="154"/>
      <c r="G420" s="154"/>
      <c r="H420" s="154"/>
      <c r="I420" s="158"/>
      <c r="J420" s="158"/>
      <c r="K420" s="158"/>
      <c r="L420" s="158"/>
      <c r="M420" s="154"/>
      <c r="N420" s="154"/>
      <c r="O420" s="154"/>
      <c r="P420" s="154"/>
      <c r="R420" s="157">
        <v>41204</v>
      </c>
      <c r="S420" s="158" t="s">
        <v>298</v>
      </c>
      <c r="T420" s="154">
        <v>0</v>
      </c>
      <c r="U420" s="154"/>
      <c r="V420" s="154">
        <v>59556.91</v>
      </c>
      <c r="W420" s="154"/>
      <c r="X420" s="154">
        <v>59556.91</v>
      </c>
      <c r="Y420" s="154"/>
    </row>
    <row r="421" spans="1:25" ht="15" customHeight="1" x14ac:dyDescent="0.25">
      <c r="A421" s="140">
        <v>41204001</v>
      </c>
      <c r="B421" s="142" t="s">
        <v>297</v>
      </c>
      <c r="C421" s="139">
        <v>0</v>
      </c>
      <c r="D421" s="139"/>
      <c r="E421" s="139">
        <v>10750</v>
      </c>
      <c r="F421" s="139"/>
      <c r="G421" s="139">
        <v>10750</v>
      </c>
      <c r="H421" s="139"/>
      <c r="I421" s="142" t="s">
        <v>695</v>
      </c>
      <c r="J421" s="142" t="s">
        <v>59</v>
      </c>
      <c r="K421" s="142" t="s">
        <v>64</v>
      </c>
      <c r="L421" s="142" t="s">
        <v>168</v>
      </c>
      <c r="M421" s="139">
        <f t="shared" si="24"/>
        <v>10750</v>
      </c>
      <c r="N421" s="139">
        <f t="shared" si="25"/>
        <v>0</v>
      </c>
      <c r="O421" s="139">
        <f t="shared" si="26"/>
        <v>10750</v>
      </c>
      <c r="P421" s="139">
        <f t="shared" si="27"/>
        <v>0</v>
      </c>
      <c r="R421" s="140">
        <v>41204001</v>
      </c>
      <c r="S421" s="142" t="s">
        <v>297</v>
      </c>
      <c r="T421" s="139">
        <v>0</v>
      </c>
      <c r="U421" s="139"/>
      <c r="V421" s="139">
        <v>10750</v>
      </c>
      <c r="W421" s="139"/>
      <c r="X421" s="139">
        <v>10750</v>
      </c>
      <c r="Y421" s="139"/>
    </row>
    <row r="422" spans="1:25" ht="15" customHeight="1" x14ac:dyDescent="0.25">
      <c r="A422" s="140">
        <v>41204008</v>
      </c>
      <c r="B422" s="142" t="s">
        <v>296</v>
      </c>
      <c r="C422" s="139">
        <v>0</v>
      </c>
      <c r="D422" s="139"/>
      <c r="E422" s="139">
        <v>48806.91</v>
      </c>
      <c r="F422" s="139"/>
      <c r="G422" s="139">
        <v>48806.91</v>
      </c>
      <c r="H422" s="139"/>
      <c r="I422" s="142" t="s">
        <v>695</v>
      </c>
      <c r="J422" s="142" t="s">
        <v>59</v>
      </c>
      <c r="K422" s="142" t="s">
        <v>64</v>
      </c>
      <c r="L422" s="142" t="s">
        <v>793</v>
      </c>
      <c r="M422" s="139">
        <f t="shared" si="24"/>
        <v>48807</v>
      </c>
      <c r="N422" s="139">
        <f t="shared" si="25"/>
        <v>0</v>
      </c>
      <c r="O422" s="139">
        <f t="shared" si="26"/>
        <v>48807</v>
      </c>
      <c r="P422" s="139">
        <f t="shared" si="27"/>
        <v>0</v>
      </c>
      <c r="R422" s="140">
        <v>41204008</v>
      </c>
      <c r="S422" s="142" t="s">
        <v>296</v>
      </c>
      <c r="T422" s="139">
        <v>0</v>
      </c>
      <c r="U422" s="139"/>
      <c r="V422" s="139">
        <v>48806.91</v>
      </c>
      <c r="W422" s="139"/>
      <c r="X422" s="139">
        <v>48806.91</v>
      </c>
      <c r="Y422" s="139"/>
    </row>
    <row r="423" spans="1:25" s="156" customFormat="1" ht="15" customHeight="1" x14ac:dyDescent="0.25">
      <c r="A423" s="157">
        <v>413</v>
      </c>
      <c r="B423" s="158" t="s">
        <v>740</v>
      </c>
      <c r="C423" s="154"/>
      <c r="D423" s="154"/>
      <c r="E423" s="154"/>
      <c r="F423" s="154"/>
      <c r="G423" s="154"/>
      <c r="H423" s="154"/>
      <c r="I423" s="158"/>
      <c r="J423" s="158"/>
      <c r="K423" s="158"/>
      <c r="L423" s="158"/>
      <c r="M423" s="154"/>
      <c r="N423" s="154"/>
      <c r="O423" s="154"/>
      <c r="P423" s="154"/>
      <c r="R423" s="157">
        <v>413</v>
      </c>
      <c r="S423" s="158" t="s">
        <v>740</v>
      </c>
      <c r="T423" s="154">
        <v>0</v>
      </c>
      <c r="U423" s="154"/>
      <c r="V423" s="154">
        <v>292483</v>
      </c>
      <c r="W423" s="154"/>
      <c r="X423" s="154">
        <v>292483</v>
      </c>
      <c r="Y423" s="154"/>
    </row>
    <row r="424" spans="1:25" s="156" customFormat="1" ht="15" customHeight="1" x14ac:dyDescent="0.25">
      <c r="A424" s="157">
        <v>41302</v>
      </c>
      <c r="B424" s="158" t="s">
        <v>741</v>
      </c>
      <c r="C424" s="154"/>
      <c r="D424" s="154"/>
      <c r="E424" s="154"/>
      <c r="F424" s="154"/>
      <c r="G424" s="154"/>
      <c r="H424" s="154"/>
      <c r="I424" s="158"/>
      <c r="J424" s="158"/>
      <c r="K424" s="158"/>
      <c r="L424" s="158"/>
      <c r="M424" s="154"/>
      <c r="N424" s="154"/>
      <c r="O424" s="154"/>
      <c r="P424" s="154"/>
      <c r="R424" s="157">
        <v>41302</v>
      </c>
      <c r="S424" s="158" t="s">
        <v>741</v>
      </c>
      <c r="T424" s="154">
        <v>0</v>
      </c>
      <c r="U424" s="154"/>
      <c r="V424" s="154">
        <v>12452</v>
      </c>
      <c r="W424" s="154"/>
      <c r="X424" s="154">
        <v>12452</v>
      </c>
      <c r="Y424" s="154"/>
    </row>
    <row r="425" spans="1:25" ht="15" customHeight="1" x14ac:dyDescent="0.25">
      <c r="A425" s="140">
        <v>41302001</v>
      </c>
      <c r="B425" s="142" t="s">
        <v>742</v>
      </c>
      <c r="C425" s="139">
        <v>0</v>
      </c>
      <c r="D425" s="139"/>
      <c r="E425" s="139">
        <v>12452</v>
      </c>
      <c r="F425" s="139"/>
      <c r="G425" s="139">
        <v>12452</v>
      </c>
      <c r="H425" s="139"/>
      <c r="I425" s="142" t="s">
        <v>695</v>
      </c>
      <c r="J425" s="142" t="s">
        <v>59</v>
      </c>
      <c r="K425" s="142" t="s">
        <v>64</v>
      </c>
      <c r="L425" s="142" t="s">
        <v>781</v>
      </c>
      <c r="M425" s="139">
        <f t="shared" si="24"/>
        <v>12452</v>
      </c>
      <c r="N425" s="139">
        <f t="shared" si="25"/>
        <v>0</v>
      </c>
      <c r="O425" s="139">
        <f t="shared" si="26"/>
        <v>12452</v>
      </c>
      <c r="P425" s="139">
        <f t="shared" si="27"/>
        <v>0</v>
      </c>
      <c r="R425" s="140">
        <v>41302001</v>
      </c>
      <c r="S425" s="142" t="s">
        <v>742</v>
      </c>
      <c r="T425" s="139">
        <v>0</v>
      </c>
      <c r="U425" s="139"/>
      <c r="V425" s="139">
        <v>12452</v>
      </c>
      <c r="W425" s="139"/>
      <c r="X425" s="139">
        <v>12452</v>
      </c>
      <c r="Y425" s="139"/>
    </row>
    <row r="426" spans="1:25" s="156" customFormat="1" ht="15" customHeight="1" x14ac:dyDescent="0.25">
      <c r="A426" s="157">
        <v>41305</v>
      </c>
      <c r="B426" s="158" t="s">
        <v>745</v>
      </c>
      <c r="C426" s="154"/>
      <c r="D426" s="154"/>
      <c r="E426" s="154"/>
      <c r="F426" s="154"/>
      <c r="G426" s="154"/>
      <c r="H426" s="154"/>
      <c r="I426" s="158"/>
      <c r="J426" s="158"/>
      <c r="K426" s="158"/>
      <c r="L426" s="158"/>
      <c r="M426" s="154"/>
      <c r="N426" s="154"/>
      <c r="O426" s="154"/>
      <c r="P426" s="154"/>
      <c r="R426" s="157">
        <v>41305</v>
      </c>
      <c r="S426" s="158" t="s">
        <v>745</v>
      </c>
      <c r="T426" s="154">
        <v>0</v>
      </c>
      <c r="U426" s="154"/>
      <c r="V426" s="154">
        <v>42700</v>
      </c>
      <c r="W426" s="154"/>
      <c r="X426" s="154">
        <v>42700</v>
      </c>
      <c r="Y426" s="154"/>
    </row>
    <row r="427" spans="1:25" ht="15" customHeight="1" x14ac:dyDescent="0.25">
      <c r="A427" s="140">
        <v>41305001</v>
      </c>
      <c r="B427" s="142" t="s">
        <v>746</v>
      </c>
      <c r="C427" s="139">
        <v>0</v>
      </c>
      <c r="D427" s="139"/>
      <c r="E427" s="139">
        <v>42700</v>
      </c>
      <c r="F427" s="139"/>
      <c r="G427" s="139">
        <v>42700</v>
      </c>
      <c r="H427" s="139"/>
      <c r="I427" s="142" t="s">
        <v>695</v>
      </c>
      <c r="J427" s="142" t="s">
        <v>59</v>
      </c>
      <c r="K427" s="142" t="s">
        <v>64</v>
      </c>
      <c r="L427" s="142" t="s">
        <v>781</v>
      </c>
      <c r="M427" s="139">
        <f t="shared" si="24"/>
        <v>42700</v>
      </c>
      <c r="N427" s="139">
        <f t="shared" si="25"/>
        <v>0</v>
      </c>
      <c r="O427" s="139">
        <f t="shared" si="26"/>
        <v>42700</v>
      </c>
      <c r="P427" s="139">
        <f t="shared" si="27"/>
        <v>0</v>
      </c>
      <c r="R427" s="140">
        <v>41305001</v>
      </c>
      <c r="S427" s="142" t="s">
        <v>746</v>
      </c>
      <c r="T427" s="139">
        <v>0</v>
      </c>
      <c r="U427" s="139"/>
      <c r="V427" s="139">
        <v>42700</v>
      </c>
      <c r="W427" s="139"/>
      <c r="X427" s="139">
        <v>42700</v>
      </c>
      <c r="Y427" s="139"/>
    </row>
    <row r="428" spans="1:25" s="156" customFormat="1" ht="15" customHeight="1" x14ac:dyDescent="0.25">
      <c r="A428" s="157">
        <v>41307</v>
      </c>
      <c r="B428" s="158" t="s">
        <v>747</v>
      </c>
      <c r="C428" s="154"/>
      <c r="D428" s="154"/>
      <c r="E428" s="154"/>
      <c r="F428" s="154"/>
      <c r="G428" s="154"/>
      <c r="H428" s="154"/>
      <c r="I428" s="158"/>
      <c r="J428" s="158"/>
      <c r="K428" s="158"/>
      <c r="L428" s="158"/>
      <c r="M428" s="154"/>
      <c r="N428" s="154"/>
      <c r="O428" s="154"/>
      <c r="P428" s="154"/>
      <c r="R428" s="157">
        <v>41307</v>
      </c>
      <c r="S428" s="158" t="s">
        <v>747</v>
      </c>
      <c r="T428" s="154">
        <v>0</v>
      </c>
      <c r="U428" s="154"/>
      <c r="V428" s="154">
        <v>12213</v>
      </c>
      <c r="W428" s="154"/>
      <c r="X428" s="154">
        <v>12213</v>
      </c>
      <c r="Y428" s="154"/>
    </row>
    <row r="429" spans="1:25" ht="15" customHeight="1" x14ac:dyDescent="0.25">
      <c r="A429" s="140">
        <v>41307001</v>
      </c>
      <c r="B429" s="142" t="s">
        <v>748</v>
      </c>
      <c r="C429" s="139">
        <v>0</v>
      </c>
      <c r="D429" s="139"/>
      <c r="E429" s="139">
        <v>12213</v>
      </c>
      <c r="F429" s="139"/>
      <c r="G429" s="139">
        <v>12213</v>
      </c>
      <c r="H429" s="139"/>
      <c r="I429" s="142" t="s">
        <v>695</v>
      </c>
      <c r="J429" s="142" t="s">
        <v>59</v>
      </c>
      <c r="K429" s="142" t="s">
        <v>64</v>
      </c>
      <c r="L429" s="142" t="s">
        <v>781</v>
      </c>
      <c r="M429" s="139">
        <f t="shared" si="24"/>
        <v>12213</v>
      </c>
      <c r="N429" s="139">
        <f t="shared" si="25"/>
        <v>0</v>
      </c>
      <c r="O429" s="139">
        <f t="shared" si="26"/>
        <v>12213</v>
      </c>
      <c r="P429" s="139">
        <f t="shared" si="27"/>
        <v>0</v>
      </c>
      <c r="R429" s="140">
        <v>41307001</v>
      </c>
      <c r="S429" s="142" t="s">
        <v>748</v>
      </c>
      <c r="T429" s="139">
        <v>0</v>
      </c>
      <c r="U429" s="139"/>
      <c r="V429" s="139">
        <v>12213</v>
      </c>
      <c r="W429" s="139"/>
      <c r="X429" s="139">
        <v>12213</v>
      </c>
      <c r="Y429" s="139"/>
    </row>
    <row r="430" spans="1:25" s="156" customFormat="1" ht="15" customHeight="1" x14ac:dyDescent="0.25">
      <c r="A430" s="157">
        <v>41310</v>
      </c>
      <c r="B430" s="158" t="s">
        <v>749</v>
      </c>
      <c r="C430" s="154"/>
      <c r="D430" s="154"/>
      <c r="E430" s="154"/>
      <c r="F430" s="154"/>
      <c r="G430" s="154"/>
      <c r="H430" s="154"/>
      <c r="I430" s="158"/>
      <c r="J430" s="158"/>
      <c r="K430" s="158"/>
      <c r="L430" s="158"/>
      <c r="M430" s="154"/>
      <c r="N430" s="154"/>
      <c r="O430" s="154"/>
      <c r="P430" s="154"/>
      <c r="R430" s="157">
        <v>41310</v>
      </c>
      <c r="S430" s="158" t="s">
        <v>749</v>
      </c>
      <c r="T430" s="154">
        <v>0</v>
      </c>
      <c r="U430" s="154"/>
      <c r="V430" s="154">
        <v>205879</v>
      </c>
      <c r="W430" s="154"/>
      <c r="X430" s="154">
        <v>205879</v>
      </c>
      <c r="Y430" s="154"/>
    </row>
    <row r="431" spans="1:25" ht="15" customHeight="1" x14ac:dyDescent="0.25">
      <c r="A431" s="140">
        <v>41310001</v>
      </c>
      <c r="B431" s="142" t="s">
        <v>750</v>
      </c>
      <c r="C431" s="139">
        <v>0</v>
      </c>
      <c r="D431" s="139"/>
      <c r="E431" s="139">
        <v>205879</v>
      </c>
      <c r="F431" s="139"/>
      <c r="G431" s="139">
        <v>205879</v>
      </c>
      <c r="H431" s="139"/>
      <c r="I431" s="142" t="s">
        <v>695</v>
      </c>
      <c r="J431" s="142" t="s">
        <v>59</v>
      </c>
      <c r="K431" s="142" t="s">
        <v>64</v>
      </c>
      <c r="L431" s="142" t="s">
        <v>781</v>
      </c>
      <c r="M431" s="139">
        <f t="shared" si="24"/>
        <v>205879</v>
      </c>
      <c r="N431" s="139">
        <f t="shared" si="25"/>
        <v>0</v>
      </c>
      <c r="O431" s="139">
        <f t="shared" si="26"/>
        <v>205879</v>
      </c>
      <c r="P431" s="139">
        <f t="shared" si="27"/>
        <v>0</v>
      </c>
      <c r="R431" s="140">
        <v>41310001</v>
      </c>
      <c r="S431" s="142" t="s">
        <v>750</v>
      </c>
      <c r="T431" s="139">
        <v>0</v>
      </c>
      <c r="U431" s="139"/>
      <c r="V431" s="139">
        <v>205879</v>
      </c>
      <c r="W431" s="139"/>
      <c r="X431" s="139">
        <v>205879</v>
      </c>
      <c r="Y431" s="139"/>
    </row>
    <row r="432" spans="1:25" s="156" customFormat="1" ht="15" customHeight="1" x14ac:dyDescent="0.25">
      <c r="A432" s="157">
        <v>41311</v>
      </c>
      <c r="B432" s="158" t="s">
        <v>751</v>
      </c>
      <c r="C432" s="154"/>
      <c r="D432" s="154"/>
      <c r="E432" s="154"/>
      <c r="F432" s="154"/>
      <c r="G432" s="154"/>
      <c r="H432" s="154"/>
      <c r="I432" s="158"/>
      <c r="J432" s="158"/>
      <c r="K432" s="158"/>
      <c r="L432" s="158"/>
      <c r="M432" s="154"/>
      <c r="N432" s="154"/>
      <c r="O432" s="154"/>
      <c r="P432" s="154"/>
      <c r="R432" s="157">
        <v>41311</v>
      </c>
      <c r="S432" s="158" t="s">
        <v>751</v>
      </c>
      <c r="T432" s="154">
        <v>0</v>
      </c>
      <c r="U432" s="154"/>
      <c r="V432" s="154">
        <v>9086</v>
      </c>
      <c r="W432" s="154"/>
      <c r="X432" s="154">
        <v>9086</v>
      </c>
      <c r="Y432" s="154"/>
    </row>
    <row r="433" spans="1:25" x14ac:dyDescent="0.25">
      <c r="A433" s="140">
        <v>41311001</v>
      </c>
      <c r="B433" s="142" t="s">
        <v>752</v>
      </c>
      <c r="C433" s="139">
        <v>0</v>
      </c>
      <c r="D433" s="139"/>
      <c r="E433" s="139">
        <v>9086</v>
      </c>
      <c r="F433" s="139"/>
      <c r="G433" s="139">
        <v>9086</v>
      </c>
      <c r="H433" s="139"/>
      <c r="I433" s="142" t="s">
        <v>695</v>
      </c>
      <c r="J433" s="142" t="s">
        <v>59</v>
      </c>
      <c r="K433" s="142" t="s">
        <v>64</v>
      </c>
      <c r="L433" s="142" t="s">
        <v>781</v>
      </c>
      <c r="M433" s="139">
        <f t="shared" si="24"/>
        <v>9086</v>
      </c>
      <c r="N433" s="139">
        <f t="shared" si="25"/>
        <v>0</v>
      </c>
      <c r="O433" s="139">
        <f t="shared" si="26"/>
        <v>9086</v>
      </c>
      <c r="P433" s="139">
        <f t="shared" si="27"/>
        <v>0</v>
      </c>
      <c r="R433" s="140">
        <v>41311001</v>
      </c>
      <c r="S433" s="142" t="s">
        <v>752</v>
      </c>
      <c r="T433" s="139">
        <v>0</v>
      </c>
      <c r="U433" s="139"/>
      <c r="V433" s="139">
        <v>9086</v>
      </c>
      <c r="W433" s="139"/>
      <c r="X433" s="139">
        <v>9086</v>
      </c>
      <c r="Y433" s="139"/>
    </row>
    <row r="434" spans="1:25" s="156" customFormat="1" x14ac:dyDescent="0.25">
      <c r="A434" s="157">
        <v>41313</v>
      </c>
      <c r="B434" s="158" t="s">
        <v>753</v>
      </c>
      <c r="C434" s="154"/>
      <c r="D434" s="154"/>
      <c r="E434" s="154"/>
      <c r="F434" s="154"/>
      <c r="G434" s="154"/>
      <c r="H434" s="154"/>
      <c r="I434" s="158"/>
      <c r="J434" s="158"/>
      <c r="K434" s="158"/>
      <c r="L434" s="158"/>
      <c r="M434" s="154"/>
      <c r="N434" s="154"/>
      <c r="O434" s="154"/>
      <c r="P434" s="154"/>
      <c r="R434" s="157">
        <v>41313</v>
      </c>
      <c r="S434" s="158" t="s">
        <v>753</v>
      </c>
      <c r="T434" s="154">
        <v>0</v>
      </c>
      <c r="U434" s="154"/>
      <c r="V434" s="154">
        <v>10153</v>
      </c>
      <c r="W434" s="154"/>
      <c r="X434" s="154">
        <v>10153</v>
      </c>
      <c r="Y434" s="154"/>
    </row>
    <row r="435" spans="1:25" x14ac:dyDescent="0.25">
      <c r="A435" s="140">
        <v>41313010</v>
      </c>
      <c r="B435" s="142" t="s">
        <v>754</v>
      </c>
      <c r="C435" s="139">
        <v>0</v>
      </c>
      <c r="D435" s="139"/>
      <c r="E435" s="139">
        <v>10153</v>
      </c>
      <c r="F435" s="139"/>
      <c r="G435" s="139">
        <v>10153</v>
      </c>
      <c r="H435" s="139"/>
      <c r="I435" s="142" t="s">
        <v>695</v>
      </c>
      <c r="J435" s="142" t="s">
        <v>59</v>
      </c>
      <c r="K435" s="142" t="s">
        <v>64</v>
      </c>
      <c r="L435" s="142" t="s">
        <v>124</v>
      </c>
      <c r="M435" s="139">
        <f t="shared" si="24"/>
        <v>10153</v>
      </c>
      <c r="N435" s="139">
        <f t="shared" si="25"/>
        <v>0</v>
      </c>
      <c r="O435" s="139">
        <f t="shared" si="26"/>
        <v>10153</v>
      </c>
      <c r="P435" s="139">
        <f t="shared" si="27"/>
        <v>0</v>
      </c>
      <c r="R435" s="140">
        <v>41313010</v>
      </c>
      <c r="S435" s="142" t="s">
        <v>754</v>
      </c>
      <c r="T435" s="139">
        <v>0</v>
      </c>
      <c r="U435" s="139"/>
      <c r="V435" s="139">
        <v>10153</v>
      </c>
      <c r="W435" s="139"/>
      <c r="X435" s="139">
        <v>10153</v>
      </c>
      <c r="Y435" s="139"/>
    </row>
    <row r="436" spans="1:25" s="156" customFormat="1" x14ac:dyDescent="0.25">
      <c r="A436" s="157">
        <v>42</v>
      </c>
      <c r="B436" s="158" t="s">
        <v>295</v>
      </c>
      <c r="C436" s="154"/>
      <c r="D436" s="154"/>
      <c r="E436" s="154"/>
      <c r="F436" s="154"/>
      <c r="G436" s="154"/>
      <c r="H436" s="154"/>
      <c r="I436" s="158"/>
      <c r="J436" s="158"/>
      <c r="K436" s="158"/>
      <c r="L436" s="158"/>
      <c r="M436" s="154"/>
      <c r="N436" s="154"/>
      <c r="O436" s="154"/>
      <c r="P436" s="154"/>
      <c r="R436" s="157">
        <v>42</v>
      </c>
      <c r="S436" s="158" t="s">
        <v>295</v>
      </c>
      <c r="T436" s="154">
        <v>0</v>
      </c>
      <c r="U436" s="154"/>
      <c r="V436" s="154">
        <v>18645668.670000002</v>
      </c>
      <c r="W436" s="154">
        <v>2600</v>
      </c>
      <c r="X436" s="154">
        <v>18643068.670000002</v>
      </c>
      <c r="Y436" s="154"/>
    </row>
    <row r="437" spans="1:25" s="156" customFormat="1" ht="15" customHeight="1" x14ac:dyDescent="0.25">
      <c r="A437" s="157">
        <v>421</v>
      </c>
      <c r="B437" s="158" t="s">
        <v>294</v>
      </c>
      <c r="C437" s="154"/>
      <c r="D437" s="154"/>
      <c r="E437" s="154"/>
      <c r="F437" s="154"/>
      <c r="G437" s="154"/>
      <c r="H437" s="154"/>
      <c r="I437" s="158"/>
      <c r="J437" s="158"/>
      <c r="K437" s="158"/>
      <c r="L437" s="158"/>
      <c r="M437" s="154"/>
      <c r="N437" s="154"/>
      <c r="O437" s="154"/>
      <c r="P437" s="154"/>
      <c r="R437" s="157">
        <v>421</v>
      </c>
      <c r="S437" s="158" t="s">
        <v>294</v>
      </c>
      <c r="T437" s="154">
        <v>0</v>
      </c>
      <c r="U437" s="154"/>
      <c r="V437" s="154">
        <v>13102638.539999999</v>
      </c>
      <c r="W437" s="154">
        <v>2500</v>
      </c>
      <c r="X437" s="154">
        <v>13100138.539999999</v>
      </c>
      <c r="Y437" s="154"/>
    </row>
    <row r="438" spans="1:25" s="156" customFormat="1" x14ac:dyDescent="0.25">
      <c r="A438" s="157">
        <v>42102</v>
      </c>
      <c r="B438" s="158" t="s">
        <v>293</v>
      </c>
      <c r="C438" s="154"/>
      <c r="D438" s="154"/>
      <c r="E438" s="154"/>
      <c r="F438" s="154"/>
      <c r="G438" s="154"/>
      <c r="H438" s="154"/>
      <c r="I438" s="158"/>
      <c r="J438" s="158"/>
      <c r="K438" s="158"/>
      <c r="L438" s="158"/>
      <c r="M438" s="154"/>
      <c r="N438" s="154"/>
      <c r="O438" s="154"/>
      <c r="P438" s="154"/>
      <c r="R438" s="157">
        <v>42102</v>
      </c>
      <c r="S438" s="158" t="s">
        <v>293</v>
      </c>
      <c r="T438" s="154">
        <v>0</v>
      </c>
      <c r="U438" s="154"/>
      <c r="V438" s="154">
        <v>13102638.539999999</v>
      </c>
      <c r="W438" s="154">
        <v>2500</v>
      </c>
      <c r="X438" s="154">
        <v>13100138.539999999</v>
      </c>
      <c r="Y438" s="154"/>
    </row>
    <row r="439" spans="1:25" s="156" customFormat="1" x14ac:dyDescent="0.25">
      <c r="A439" s="157">
        <v>42102007</v>
      </c>
      <c r="B439" s="158" t="s">
        <v>292</v>
      </c>
      <c r="C439" s="154"/>
      <c r="D439" s="154"/>
      <c r="E439" s="154"/>
      <c r="F439" s="154"/>
      <c r="G439" s="154"/>
      <c r="H439" s="154"/>
      <c r="I439" s="158"/>
      <c r="J439" s="158"/>
      <c r="K439" s="158"/>
      <c r="L439" s="158"/>
      <c r="M439" s="154"/>
      <c r="N439" s="154"/>
      <c r="O439" s="154"/>
      <c r="P439" s="154"/>
      <c r="R439" s="157">
        <v>42102007</v>
      </c>
      <c r="S439" s="158" t="s">
        <v>292</v>
      </c>
      <c r="T439" s="154">
        <v>0</v>
      </c>
      <c r="U439" s="154"/>
      <c r="V439" s="154">
        <v>1687540</v>
      </c>
      <c r="W439" s="154"/>
      <c r="X439" s="154">
        <v>1687540</v>
      </c>
      <c r="Y439" s="154"/>
    </row>
    <row r="440" spans="1:25" ht="15" customHeight="1" x14ac:dyDescent="0.25">
      <c r="A440" s="140">
        <v>4210200701</v>
      </c>
      <c r="B440" s="142" t="s">
        <v>291</v>
      </c>
      <c r="C440" s="139">
        <v>0</v>
      </c>
      <c r="D440" s="139"/>
      <c r="E440" s="139">
        <v>1336252</v>
      </c>
      <c r="F440" s="139"/>
      <c r="G440" s="139">
        <v>1336252</v>
      </c>
      <c r="H440" s="139"/>
      <c r="I440" s="142" t="s">
        <v>695</v>
      </c>
      <c r="J440" s="142" t="s">
        <v>59</v>
      </c>
      <c r="K440" s="142" t="s">
        <v>698</v>
      </c>
      <c r="L440" s="142" t="s">
        <v>777</v>
      </c>
      <c r="M440" s="139">
        <f t="shared" si="24"/>
        <v>1336252</v>
      </c>
      <c r="N440" s="139">
        <f t="shared" si="25"/>
        <v>0</v>
      </c>
      <c r="O440" s="139">
        <f t="shared" si="26"/>
        <v>1336252</v>
      </c>
      <c r="P440" s="139">
        <f t="shared" si="27"/>
        <v>0</v>
      </c>
      <c r="R440" s="140">
        <v>4210200701</v>
      </c>
      <c r="S440" s="142" t="s">
        <v>291</v>
      </c>
      <c r="T440" s="139">
        <v>0</v>
      </c>
      <c r="U440" s="139"/>
      <c r="V440" s="139">
        <v>1336252</v>
      </c>
      <c r="W440" s="139"/>
      <c r="X440" s="139">
        <v>1336252</v>
      </c>
      <c r="Y440" s="139"/>
    </row>
    <row r="441" spans="1:25" x14ac:dyDescent="0.25">
      <c r="A441" s="140">
        <v>4210200702</v>
      </c>
      <c r="B441" s="142" t="s">
        <v>290</v>
      </c>
      <c r="C441" s="139">
        <v>0</v>
      </c>
      <c r="D441" s="139"/>
      <c r="E441" s="139">
        <v>84218</v>
      </c>
      <c r="F441" s="139"/>
      <c r="G441" s="139">
        <v>84218</v>
      </c>
      <c r="H441" s="139"/>
      <c r="I441" s="142" t="s">
        <v>695</v>
      </c>
      <c r="J441" s="142" t="s">
        <v>59</v>
      </c>
      <c r="K441" s="142" t="s">
        <v>698</v>
      </c>
      <c r="L441" s="142" t="s">
        <v>777</v>
      </c>
      <c r="M441" s="139">
        <f t="shared" si="24"/>
        <v>84218</v>
      </c>
      <c r="N441" s="139">
        <f t="shared" si="25"/>
        <v>0</v>
      </c>
      <c r="O441" s="139">
        <f t="shared" si="26"/>
        <v>84218</v>
      </c>
      <c r="P441" s="139">
        <f t="shared" si="27"/>
        <v>0</v>
      </c>
      <c r="R441" s="140">
        <v>4210200702</v>
      </c>
      <c r="S441" s="142" t="s">
        <v>290</v>
      </c>
      <c r="T441" s="139">
        <v>0</v>
      </c>
      <c r="U441" s="139"/>
      <c r="V441" s="139">
        <v>84218</v>
      </c>
      <c r="W441" s="139"/>
      <c r="X441" s="139">
        <v>84218</v>
      </c>
      <c r="Y441" s="139"/>
    </row>
    <row r="442" spans="1:25" x14ac:dyDescent="0.25">
      <c r="A442" s="140">
        <v>4210200703</v>
      </c>
      <c r="B442" s="142" t="s">
        <v>289</v>
      </c>
      <c r="C442" s="139">
        <v>0</v>
      </c>
      <c r="D442" s="139"/>
      <c r="E442" s="139">
        <v>68991</v>
      </c>
      <c r="F442" s="139"/>
      <c r="G442" s="139">
        <v>68991</v>
      </c>
      <c r="H442" s="139"/>
      <c r="I442" s="142" t="s">
        <v>695</v>
      </c>
      <c r="J442" s="142" t="s">
        <v>59</v>
      </c>
      <c r="K442" s="142" t="s">
        <v>698</v>
      </c>
      <c r="L442" s="142" t="s">
        <v>777</v>
      </c>
      <c r="M442" s="139">
        <f t="shared" si="24"/>
        <v>68991</v>
      </c>
      <c r="N442" s="139">
        <f t="shared" si="25"/>
        <v>0</v>
      </c>
      <c r="O442" s="139">
        <f t="shared" si="26"/>
        <v>68991</v>
      </c>
      <c r="P442" s="139">
        <f t="shared" si="27"/>
        <v>0</v>
      </c>
      <c r="R442" s="140">
        <v>4210200703</v>
      </c>
      <c r="S442" s="142" t="s">
        <v>289</v>
      </c>
      <c r="T442" s="139">
        <v>0</v>
      </c>
      <c r="U442" s="139"/>
      <c r="V442" s="139">
        <v>68991</v>
      </c>
      <c r="W442" s="139"/>
      <c r="X442" s="139">
        <v>68991</v>
      </c>
      <c r="Y442" s="139"/>
    </row>
    <row r="443" spans="1:25" x14ac:dyDescent="0.25">
      <c r="A443" s="140">
        <v>4210200704</v>
      </c>
      <c r="B443" s="142" t="s">
        <v>288</v>
      </c>
      <c r="C443" s="139">
        <v>0</v>
      </c>
      <c r="D443" s="139"/>
      <c r="E443" s="139">
        <v>198079</v>
      </c>
      <c r="F443" s="139"/>
      <c r="G443" s="139">
        <v>198079</v>
      </c>
      <c r="H443" s="139"/>
      <c r="I443" s="142" t="s">
        <v>695</v>
      </c>
      <c r="J443" s="142" t="s">
        <v>59</v>
      </c>
      <c r="K443" s="142" t="s">
        <v>698</v>
      </c>
      <c r="L443" s="142" t="s">
        <v>777</v>
      </c>
      <c r="M443" s="139">
        <f t="shared" si="24"/>
        <v>198079</v>
      </c>
      <c r="N443" s="139">
        <f t="shared" si="25"/>
        <v>0</v>
      </c>
      <c r="O443" s="139">
        <f t="shared" si="26"/>
        <v>198079</v>
      </c>
      <c r="P443" s="139">
        <f t="shared" si="27"/>
        <v>0</v>
      </c>
      <c r="R443" s="140">
        <v>4210200704</v>
      </c>
      <c r="S443" s="142" t="s">
        <v>288</v>
      </c>
      <c r="T443" s="139">
        <v>0</v>
      </c>
      <c r="U443" s="139"/>
      <c r="V443" s="139">
        <v>198079</v>
      </c>
      <c r="W443" s="139"/>
      <c r="X443" s="139">
        <v>198079</v>
      </c>
      <c r="Y443" s="139"/>
    </row>
    <row r="444" spans="1:25" s="156" customFormat="1" x14ac:dyDescent="0.25">
      <c r="A444" s="157">
        <v>42102009</v>
      </c>
      <c r="B444" s="158" t="s">
        <v>287</v>
      </c>
      <c r="C444" s="154"/>
      <c r="D444" s="154"/>
      <c r="E444" s="154"/>
      <c r="F444" s="154"/>
      <c r="G444" s="154"/>
      <c r="H444" s="154"/>
      <c r="I444" s="158"/>
      <c r="J444" s="158"/>
      <c r="K444" s="158"/>
      <c r="L444" s="158"/>
      <c r="M444" s="154"/>
      <c r="N444" s="154"/>
      <c r="O444" s="154"/>
      <c r="P444" s="154"/>
      <c r="R444" s="157">
        <v>42102009</v>
      </c>
      <c r="S444" s="158" t="s">
        <v>287</v>
      </c>
      <c r="T444" s="154">
        <v>0</v>
      </c>
      <c r="U444" s="154"/>
      <c r="V444" s="154">
        <v>584050</v>
      </c>
      <c r="W444" s="154"/>
      <c r="X444" s="154">
        <v>584050</v>
      </c>
      <c r="Y444" s="154"/>
    </row>
    <row r="445" spans="1:25" x14ac:dyDescent="0.25">
      <c r="A445" s="140">
        <v>4210200901</v>
      </c>
      <c r="B445" s="142" t="s">
        <v>286</v>
      </c>
      <c r="C445" s="139">
        <v>0</v>
      </c>
      <c r="D445" s="139"/>
      <c r="E445" s="139">
        <v>573800</v>
      </c>
      <c r="F445" s="139"/>
      <c r="G445" s="139">
        <v>573800</v>
      </c>
      <c r="H445" s="139"/>
      <c r="I445" s="142" t="s">
        <v>695</v>
      </c>
      <c r="J445" s="142" t="s">
        <v>59</v>
      </c>
      <c r="K445" s="142" t="s">
        <v>698</v>
      </c>
      <c r="L445" s="142" t="s">
        <v>777</v>
      </c>
      <c r="M445" s="139">
        <f t="shared" si="24"/>
        <v>573800</v>
      </c>
      <c r="N445" s="139">
        <f t="shared" si="25"/>
        <v>0</v>
      </c>
      <c r="O445" s="139">
        <f t="shared" si="26"/>
        <v>573800</v>
      </c>
      <c r="P445" s="139">
        <f t="shared" si="27"/>
        <v>0</v>
      </c>
      <c r="R445" s="140">
        <v>4210200901</v>
      </c>
      <c r="S445" s="142" t="s">
        <v>286</v>
      </c>
      <c r="T445" s="139">
        <v>0</v>
      </c>
      <c r="U445" s="139"/>
      <c r="V445" s="139">
        <v>573800</v>
      </c>
      <c r="W445" s="139"/>
      <c r="X445" s="139">
        <v>573800</v>
      </c>
      <c r="Y445" s="139"/>
    </row>
    <row r="446" spans="1:25" x14ac:dyDescent="0.25">
      <c r="A446" s="140">
        <v>4210200903</v>
      </c>
      <c r="B446" s="142" t="s">
        <v>863</v>
      </c>
      <c r="C446" s="139">
        <v>0</v>
      </c>
      <c r="D446" s="139"/>
      <c r="E446" s="139">
        <v>8050</v>
      </c>
      <c r="F446" s="139"/>
      <c r="G446" s="139">
        <v>8050</v>
      </c>
      <c r="H446" s="139"/>
      <c r="I446" s="142" t="s">
        <v>695</v>
      </c>
      <c r="J446" s="142" t="s">
        <v>59</v>
      </c>
      <c r="K446" s="142" t="s">
        <v>698</v>
      </c>
      <c r="L446" s="142" t="s">
        <v>777</v>
      </c>
      <c r="M446" s="139">
        <f t="shared" si="24"/>
        <v>8050</v>
      </c>
      <c r="N446" s="139">
        <f t="shared" si="25"/>
        <v>0</v>
      </c>
      <c r="O446" s="139">
        <f t="shared" si="26"/>
        <v>8050</v>
      </c>
      <c r="P446" s="139">
        <f t="shared" si="27"/>
        <v>0</v>
      </c>
      <c r="R446" s="140">
        <v>4210200903</v>
      </c>
      <c r="S446" s="142" t="s">
        <v>863</v>
      </c>
      <c r="T446" s="139">
        <v>0</v>
      </c>
      <c r="U446" s="139"/>
      <c r="V446" s="139">
        <v>8050</v>
      </c>
      <c r="W446" s="139"/>
      <c r="X446" s="139">
        <v>8050</v>
      </c>
      <c r="Y446" s="139"/>
    </row>
    <row r="447" spans="1:25" x14ac:dyDescent="0.25">
      <c r="A447" s="140">
        <v>4210200904</v>
      </c>
      <c r="B447" s="142" t="s">
        <v>285</v>
      </c>
      <c r="C447" s="139">
        <v>0</v>
      </c>
      <c r="D447" s="139"/>
      <c r="E447" s="139">
        <v>2200</v>
      </c>
      <c r="F447" s="139"/>
      <c r="G447" s="139">
        <v>2200</v>
      </c>
      <c r="H447" s="139"/>
      <c r="I447" s="142" t="s">
        <v>695</v>
      </c>
      <c r="J447" s="142" t="s">
        <v>59</v>
      </c>
      <c r="K447" s="142" t="s">
        <v>698</v>
      </c>
      <c r="L447" s="142" t="s">
        <v>777</v>
      </c>
      <c r="M447" s="139">
        <f t="shared" si="24"/>
        <v>2200</v>
      </c>
      <c r="N447" s="139">
        <f t="shared" si="25"/>
        <v>0</v>
      </c>
      <c r="O447" s="139">
        <f t="shared" si="26"/>
        <v>2200</v>
      </c>
      <c r="P447" s="139">
        <f t="shared" si="27"/>
        <v>0</v>
      </c>
      <c r="R447" s="140">
        <v>4210200904</v>
      </c>
      <c r="S447" s="142" t="s">
        <v>285</v>
      </c>
      <c r="T447" s="139">
        <v>0</v>
      </c>
      <c r="U447" s="139"/>
      <c r="V447" s="139">
        <v>2200</v>
      </c>
      <c r="W447" s="139"/>
      <c r="X447" s="139">
        <v>2200</v>
      </c>
      <c r="Y447" s="139"/>
    </row>
    <row r="448" spans="1:25" s="156" customFormat="1" x14ac:dyDescent="0.25">
      <c r="A448" s="157">
        <v>42102010</v>
      </c>
      <c r="B448" s="158" t="s">
        <v>284</v>
      </c>
      <c r="C448" s="154"/>
      <c r="D448" s="154"/>
      <c r="E448" s="154"/>
      <c r="F448" s="154"/>
      <c r="G448" s="154"/>
      <c r="H448" s="154"/>
      <c r="I448" s="158"/>
      <c r="J448" s="158"/>
      <c r="K448" s="158"/>
      <c r="L448" s="158"/>
      <c r="M448" s="154"/>
      <c r="N448" s="154"/>
      <c r="O448" s="154"/>
      <c r="P448" s="154"/>
      <c r="R448" s="157">
        <v>42102010</v>
      </c>
      <c r="S448" s="158" t="s">
        <v>284</v>
      </c>
      <c r="T448" s="154">
        <v>0</v>
      </c>
      <c r="U448" s="154"/>
      <c r="V448" s="154">
        <v>5825968</v>
      </c>
      <c r="W448" s="154"/>
      <c r="X448" s="154">
        <v>5825968</v>
      </c>
      <c r="Y448" s="154"/>
    </row>
    <row r="449" spans="1:25" x14ac:dyDescent="0.25">
      <c r="A449" s="140">
        <v>4210201001</v>
      </c>
      <c r="B449" s="142" t="s">
        <v>283</v>
      </c>
      <c r="C449" s="139">
        <v>0</v>
      </c>
      <c r="D449" s="139"/>
      <c r="E449" s="139">
        <v>19320</v>
      </c>
      <c r="F449" s="139"/>
      <c r="G449" s="139">
        <v>19320</v>
      </c>
      <c r="H449" s="139"/>
      <c r="I449" s="142" t="s">
        <v>695</v>
      </c>
      <c r="J449" s="142" t="s">
        <v>59</v>
      </c>
      <c r="K449" s="142" t="s">
        <v>698</v>
      </c>
      <c r="L449" s="142" t="s">
        <v>701</v>
      </c>
      <c r="M449" s="139">
        <f t="shared" si="24"/>
        <v>19320</v>
      </c>
      <c r="N449" s="139">
        <f t="shared" si="25"/>
        <v>0</v>
      </c>
      <c r="O449" s="139">
        <f t="shared" si="26"/>
        <v>19320</v>
      </c>
      <c r="P449" s="139">
        <f t="shared" si="27"/>
        <v>0</v>
      </c>
      <c r="R449" s="140">
        <v>4210201001</v>
      </c>
      <c r="S449" s="142" t="s">
        <v>283</v>
      </c>
      <c r="T449" s="139">
        <v>0</v>
      </c>
      <c r="U449" s="139"/>
      <c r="V449" s="139">
        <v>19320</v>
      </c>
      <c r="W449" s="139"/>
      <c r="X449" s="139">
        <v>19320</v>
      </c>
      <c r="Y449" s="139"/>
    </row>
    <row r="450" spans="1:25" x14ac:dyDescent="0.25">
      <c r="A450" s="140">
        <v>4210201002</v>
      </c>
      <c r="B450" s="142" t="s">
        <v>282</v>
      </c>
      <c r="C450" s="139">
        <v>0</v>
      </c>
      <c r="D450" s="139"/>
      <c r="E450" s="139">
        <v>860395.15</v>
      </c>
      <c r="F450" s="139"/>
      <c r="G450" s="139">
        <v>860395.15</v>
      </c>
      <c r="H450" s="139"/>
      <c r="I450" s="142" t="s">
        <v>695</v>
      </c>
      <c r="J450" s="142" t="s">
        <v>59</v>
      </c>
      <c r="K450" s="142" t="s">
        <v>698</v>
      </c>
      <c r="L450" s="142" t="s">
        <v>107</v>
      </c>
      <c r="M450" s="139">
        <f t="shared" si="24"/>
        <v>860395</v>
      </c>
      <c r="N450" s="139">
        <f t="shared" si="25"/>
        <v>0</v>
      </c>
      <c r="O450" s="139">
        <f t="shared" si="26"/>
        <v>860395</v>
      </c>
      <c r="P450" s="139">
        <f t="shared" si="27"/>
        <v>0</v>
      </c>
      <c r="R450" s="140">
        <v>4210201002</v>
      </c>
      <c r="S450" s="142" t="s">
        <v>282</v>
      </c>
      <c r="T450" s="139">
        <v>0</v>
      </c>
      <c r="U450" s="139"/>
      <c r="V450" s="139">
        <v>860395.15</v>
      </c>
      <c r="W450" s="139"/>
      <c r="X450" s="139">
        <v>860395.15</v>
      </c>
      <c r="Y450" s="139"/>
    </row>
    <row r="451" spans="1:25" x14ac:dyDescent="0.25">
      <c r="A451" s="140">
        <v>4210201003</v>
      </c>
      <c r="B451" s="142" t="s">
        <v>281</v>
      </c>
      <c r="C451" s="139">
        <v>0</v>
      </c>
      <c r="D451" s="139"/>
      <c r="E451" s="139">
        <v>1150920</v>
      </c>
      <c r="F451" s="139"/>
      <c r="G451" s="139">
        <v>1150920</v>
      </c>
      <c r="H451" s="139"/>
      <c r="I451" s="142" t="s">
        <v>695</v>
      </c>
      <c r="J451" s="142" t="s">
        <v>59</v>
      </c>
      <c r="K451" s="142" t="s">
        <v>699</v>
      </c>
      <c r="L451" s="142" t="s">
        <v>783</v>
      </c>
      <c r="M451" s="139">
        <f t="shared" si="24"/>
        <v>1150920</v>
      </c>
      <c r="N451" s="139">
        <f t="shared" si="25"/>
        <v>0</v>
      </c>
      <c r="O451" s="139">
        <f t="shared" si="26"/>
        <v>1150920</v>
      </c>
      <c r="P451" s="139">
        <f t="shared" si="27"/>
        <v>0</v>
      </c>
      <c r="R451" s="140">
        <v>4210201003</v>
      </c>
      <c r="S451" s="142" t="s">
        <v>281</v>
      </c>
      <c r="T451" s="139">
        <v>0</v>
      </c>
      <c r="U451" s="139"/>
      <c r="V451" s="139">
        <v>1150920</v>
      </c>
      <c r="W451" s="139"/>
      <c r="X451" s="139">
        <v>1150920</v>
      </c>
      <c r="Y451" s="139"/>
    </row>
    <row r="452" spans="1:25" x14ac:dyDescent="0.25">
      <c r="A452" s="140">
        <v>4210201004</v>
      </c>
      <c r="B452" s="142" t="s">
        <v>280</v>
      </c>
      <c r="C452" s="139">
        <v>0</v>
      </c>
      <c r="D452" s="139"/>
      <c r="E452" s="139">
        <v>212520</v>
      </c>
      <c r="F452" s="139"/>
      <c r="G452" s="139">
        <v>212520</v>
      </c>
      <c r="H452" s="139"/>
      <c r="I452" s="142" t="s">
        <v>695</v>
      </c>
      <c r="J452" s="142" t="s">
        <v>59</v>
      </c>
      <c r="K452" s="142" t="s">
        <v>698</v>
      </c>
      <c r="L452" s="142" t="s">
        <v>704</v>
      </c>
      <c r="M452" s="139">
        <f t="shared" si="24"/>
        <v>212520</v>
      </c>
      <c r="N452" s="139">
        <f t="shared" si="25"/>
        <v>0</v>
      </c>
      <c r="O452" s="139">
        <f t="shared" si="26"/>
        <v>212520</v>
      </c>
      <c r="P452" s="139">
        <f t="shared" si="27"/>
        <v>0</v>
      </c>
      <c r="R452" s="140">
        <v>4210201004</v>
      </c>
      <c r="S452" s="142" t="s">
        <v>280</v>
      </c>
      <c r="T452" s="139">
        <v>0</v>
      </c>
      <c r="U452" s="139"/>
      <c r="V452" s="139">
        <v>212520</v>
      </c>
      <c r="W452" s="139"/>
      <c r="X452" s="139">
        <v>212520</v>
      </c>
      <c r="Y452" s="139"/>
    </row>
    <row r="453" spans="1:25" x14ac:dyDescent="0.25">
      <c r="A453" s="140">
        <v>4210201005</v>
      </c>
      <c r="B453" s="142" t="s">
        <v>864</v>
      </c>
      <c r="C453" s="139">
        <v>0</v>
      </c>
      <c r="D453" s="139"/>
      <c r="E453" s="139">
        <v>2746092.85</v>
      </c>
      <c r="F453" s="139"/>
      <c r="G453" s="139">
        <v>2746092.85</v>
      </c>
      <c r="H453" s="139"/>
      <c r="I453" s="142" t="s">
        <v>695</v>
      </c>
      <c r="J453" s="142" t="s">
        <v>59</v>
      </c>
      <c r="K453" s="142" t="s">
        <v>698</v>
      </c>
      <c r="L453" s="142" t="s">
        <v>782</v>
      </c>
      <c r="M453" s="139">
        <f t="shared" si="24"/>
        <v>2746093</v>
      </c>
      <c r="N453" s="139">
        <f t="shared" si="25"/>
        <v>0</v>
      </c>
      <c r="O453" s="139">
        <f t="shared" si="26"/>
        <v>2746093</v>
      </c>
      <c r="P453" s="139">
        <f t="shared" si="27"/>
        <v>0</v>
      </c>
      <c r="R453" s="140">
        <v>4210201005</v>
      </c>
      <c r="S453" s="142" t="s">
        <v>864</v>
      </c>
      <c r="T453" s="139">
        <v>0</v>
      </c>
      <c r="U453" s="139"/>
      <c r="V453" s="139">
        <v>2746092.85</v>
      </c>
      <c r="W453" s="139"/>
      <c r="X453" s="139">
        <v>2746092.85</v>
      </c>
      <c r="Y453" s="139"/>
    </row>
    <row r="454" spans="1:25" ht="15" customHeight="1" x14ac:dyDescent="0.25">
      <c r="A454" s="140">
        <v>4210201009</v>
      </c>
      <c r="B454" s="142" t="s">
        <v>277</v>
      </c>
      <c r="C454" s="139">
        <v>0</v>
      </c>
      <c r="D454" s="139"/>
      <c r="E454" s="139">
        <v>9660</v>
      </c>
      <c r="F454" s="139"/>
      <c r="G454" s="139">
        <v>9660</v>
      </c>
      <c r="H454" s="139"/>
      <c r="I454" s="142" t="s">
        <v>695</v>
      </c>
      <c r="J454" s="142" t="s">
        <v>59</v>
      </c>
      <c r="K454" s="142" t="s">
        <v>698</v>
      </c>
      <c r="L454" s="142" t="s">
        <v>107</v>
      </c>
      <c r="M454" s="139">
        <f t="shared" ref="M454:M517" si="28">ROUND((G454-H454),0)</f>
        <v>9660</v>
      </c>
      <c r="N454" s="139">
        <f t="shared" ref="N454:N517" si="29">ROUND((C454-D454),0)</f>
        <v>0</v>
      </c>
      <c r="O454" s="139">
        <f t="shared" ref="O454:O517" si="30">ROUND(E454,0)</f>
        <v>9660</v>
      </c>
      <c r="P454" s="139">
        <f t="shared" ref="P454:P517" si="31">ROUND(F454,0)</f>
        <v>0</v>
      </c>
      <c r="R454" s="140">
        <v>4210201009</v>
      </c>
      <c r="S454" s="142" t="s">
        <v>277</v>
      </c>
      <c r="T454" s="139">
        <v>0</v>
      </c>
      <c r="U454" s="139"/>
      <c r="V454" s="139">
        <v>9660</v>
      </c>
      <c r="W454" s="139"/>
      <c r="X454" s="139">
        <v>9660</v>
      </c>
      <c r="Y454" s="139"/>
    </row>
    <row r="455" spans="1:25" x14ac:dyDescent="0.25">
      <c r="A455" s="140">
        <v>4210201010</v>
      </c>
      <c r="B455" s="142" t="s">
        <v>276</v>
      </c>
      <c r="C455" s="139">
        <v>0</v>
      </c>
      <c r="D455" s="139"/>
      <c r="E455" s="139">
        <v>9660</v>
      </c>
      <c r="F455" s="139"/>
      <c r="G455" s="139">
        <v>9660</v>
      </c>
      <c r="H455" s="139"/>
      <c r="I455" s="142" t="s">
        <v>695</v>
      </c>
      <c r="J455" s="142" t="s">
        <v>59</v>
      </c>
      <c r="K455" s="142" t="s">
        <v>698</v>
      </c>
      <c r="L455" s="142" t="s">
        <v>701</v>
      </c>
      <c r="M455" s="139">
        <f t="shared" si="28"/>
        <v>9660</v>
      </c>
      <c r="N455" s="139">
        <f t="shared" si="29"/>
        <v>0</v>
      </c>
      <c r="O455" s="139">
        <f t="shared" si="30"/>
        <v>9660</v>
      </c>
      <c r="P455" s="139">
        <f t="shared" si="31"/>
        <v>0</v>
      </c>
      <c r="R455" s="140">
        <v>4210201010</v>
      </c>
      <c r="S455" s="142" t="s">
        <v>276</v>
      </c>
      <c r="T455" s="139">
        <v>0</v>
      </c>
      <c r="U455" s="139"/>
      <c r="V455" s="139">
        <v>9660</v>
      </c>
      <c r="W455" s="139"/>
      <c r="X455" s="139">
        <v>9660</v>
      </c>
      <c r="Y455" s="139"/>
    </row>
    <row r="456" spans="1:25" x14ac:dyDescent="0.25">
      <c r="A456" s="140">
        <v>4210201011</v>
      </c>
      <c r="B456" s="142" t="s">
        <v>275</v>
      </c>
      <c r="C456" s="139">
        <v>0</v>
      </c>
      <c r="D456" s="139"/>
      <c r="E456" s="139">
        <v>8280</v>
      </c>
      <c r="F456" s="139"/>
      <c r="G456" s="139">
        <v>8280</v>
      </c>
      <c r="H456" s="139"/>
      <c r="I456" s="142" t="s">
        <v>695</v>
      </c>
      <c r="J456" s="142" t="s">
        <v>59</v>
      </c>
      <c r="K456" s="142" t="s">
        <v>698</v>
      </c>
      <c r="L456" s="142" t="s">
        <v>701</v>
      </c>
      <c r="M456" s="139">
        <f t="shared" si="28"/>
        <v>8280</v>
      </c>
      <c r="N456" s="139">
        <f t="shared" si="29"/>
        <v>0</v>
      </c>
      <c r="O456" s="139">
        <f t="shared" si="30"/>
        <v>8280</v>
      </c>
      <c r="P456" s="139">
        <f t="shared" si="31"/>
        <v>0</v>
      </c>
      <c r="R456" s="140">
        <v>4210201011</v>
      </c>
      <c r="S456" s="142" t="s">
        <v>275</v>
      </c>
      <c r="T456" s="139">
        <v>0</v>
      </c>
      <c r="U456" s="139"/>
      <c r="V456" s="139">
        <v>8280</v>
      </c>
      <c r="W456" s="139"/>
      <c r="X456" s="139">
        <v>8280</v>
      </c>
      <c r="Y456" s="139"/>
    </row>
    <row r="457" spans="1:25" x14ac:dyDescent="0.25">
      <c r="A457" s="140">
        <v>4210201012</v>
      </c>
      <c r="B457" s="142" t="s">
        <v>274</v>
      </c>
      <c r="C457" s="139">
        <v>0</v>
      </c>
      <c r="D457" s="139"/>
      <c r="E457" s="139">
        <v>108410</v>
      </c>
      <c r="F457" s="139"/>
      <c r="G457" s="139">
        <v>108410</v>
      </c>
      <c r="H457" s="139"/>
      <c r="I457" s="142" t="s">
        <v>695</v>
      </c>
      <c r="J457" s="142" t="s">
        <v>59</v>
      </c>
      <c r="K457" s="142" t="s">
        <v>698</v>
      </c>
      <c r="L457" s="142" t="s">
        <v>782</v>
      </c>
      <c r="M457" s="139">
        <f t="shared" si="28"/>
        <v>108410</v>
      </c>
      <c r="N457" s="139">
        <f t="shared" si="29"/>
        <v>0</v>
      </c>
      <c r="O457" s="139">
        <f t="shared" si="30"/>
        <v>108410</v>
      </c>
      <c r="P457" s="139">
        <f t="shared" si="31"/>
        <v>0</v>
      </c>
      <c r="R457" s="140">
        <v>4210201012</v>
      </c>
      <c r="S457" s="142" t="s">
        <v>274</v>
      </c>
      <c r="T457" s="139">
        <v>0</v>
      </c>
      <c r="U457" s="139"/>
      <c r="V457" s="139">
        <v>108410</v>
      </c>
      <c r="W457" s="139"/>
      <c r="X457" s="139">
        <v>108410</v>
      </c>
      <c r="Y457" s="139"/>
    </row>
    <row r="458" spans="1:25" x14ac:dyDescent="0.25">
      <c r="A458" s="140">
        <v>4210201013</v>
      </c>
      <c r="B458" s="142" t="s">
        <v>865</v>
      </c>
      <c r="C458" s="139">
        <v>0</v>
      </c>
      <c r="D458" s="139"/>
      <c r="E458" s="139">
        <v>9650</v>
      </c>
      <c r="F458" s="139"/>
      <c r="G458" s="139">
        <v>9650</v>
      </c>
      <c r="H458" s="139"/>
      <c r="I458" s="142" t="s">
        <v>695</v>
      </c>
      <c r="J458" s="142" t="s">
        <v>59</v>
      </c>
      <c r="K458" s="142" t="s">
        <v>698</v>
      </c>
      <c r="L458" s="142" t="s">
        <v>696</v>
      </c>
      <c r="M458" s="139">
        <f t="shared" si="28"/>
        <v>9650</v>
      </c>
      <c r="N458" s="139">
        <f t="shared" si="29"/>
        <v>0</v>
      </c>
      <c r="O458" s="139">
        <f t="shared" si="30"/>
        <v>9650</v>
      </c>
      <c r="P458" s="139">
        <f t="shared" si="31"/>
        <v>0</v>
      </c>
      <c r="R458" s="140">
        <v>4210201013</v>
      </c>
      <c r="S458" s="142" t="s">
        <v>865</v>
      </c>
      <c r="T458" s="139">
        <v>0</v>
      </c>
      <c r="U458" s="139"/>
      <c r="V458" s="139">
        <v>9650</v>
      </c>
      <c r="W458" s="139"/>
      <c r="X458" s="139">
        <v>9650</v>
      </c>
      <c r="Y458" s="139"/>
    </row>
    <row r="459" spans="1:25" x14ac:dyDescent="0.25">
      <c r="A459" s="140">
        <v>4210201015</v>
      </c>
      <c r="B459" s="142" t="s">
        <v>755</v>
      </c>
      <c r="C459" s="139">
        <v>0</v>
      </c>
      <c r="D459" s="139"/>
      <c r="E459" s="139">
        <v>16060</v>
      </c>
      <c r="F459" s="139"/>
      <c r="G459" s="139">
        <v>16060</v>
      </c>
      <c r="H459" s="139"/>
      <c r="I459" s="142" t="s">
        <v>695</v>
      </c>
      <c r="J459" s="142" t="s">
        <v>59</v>
      </c>
      <c r="K459" s="142" t="s">
        <v>698</v>
      </c>
      <c r="L459" s="142" t="s">
        <v>769</v>
      </c>
      <c r="M459" s="139">
        <f t="shared" si="28"/>
        <v>16060</v>
      </c>
      <c r="N459" s="139">
        <f t="shared" si="29"/>
        <v>0</v>
      </c>
      <c r="O459" s="139">
        <f t="shared" si="30"/>
        <v>16060</v>
      </c>
      <c r="P459" s="139">
        <f t="shared" si="31"/>
        <v>0</v>
      </c>
      <c r="R459" s="140">
        <v>4210201015</v>
      </c>
      <c r="S459" s="142" t="s">
        <v>755</v>
      </c>
      <c r="T459" s="139">
        <v>0</v>
      </c>
      <c r="U459" s="139"/>
      <c r="V459" s="139">
        <v>16060</v>
      </c>
      <c r="W459" s="139"/>
      <c r="X459" s="139">
        <v>16060</v>
      </c>
      <c r="Y459" s="139"/>
    </row>
    <row r="460" spans="1:25" x14ac:dyDescent="0.25">
      <c r="A460" s="140">
        <v>4210201016</v>
      </c>
      <c r="B460" s="142" t="s">
        <v>866</v>
      </c>
      <c r="C460" s="139">
        <v>0</v>
      </c>
      <c r="D460" s="139"/>
      <c r="E460" s="139">
        <v>675000</v>
      </c>
      <c r="F460" s="139"/>
      <c r="G460" s="139">
        <v>675000</v>
      </c>
      <c r="H460" s="139"/>
      <c r="I460" s="142" t="s">
        <v>695</v>
      </c>
      <c r="J460" s="142" t="s">
        <v>59</v>
      </c>
      <c r="K460" s="142" t="s">
        <v>698</v>
      </c>
      <c r="L460" s="142" t="s">
        <v>915</v>
      </c>
      <c r="M460" s="139">
        <f t="shared" si="28"/>
        <v>675000</v>
      </c>
      <c r="N460" s="139">
        <f t="shared" si="29"/>
        <v>0</v>
      </c>
      <c r="O460" s="139">
        <f t="shared" si="30"/>
        <v>675000</v>
      </c>
      <c r="P460" s="139">
        <f t="shared" si="31"/>
        <v>0</v>
      </c>
      <c r="R460" s="140">
        <v>4210201016</v>
      </c>
      <c r="S460" s="142" t="s">
        <v>866</v>
      </c>
      <c r="T460" s="139">
        <v>0</v>
      </c>
      <c r="U460" s="139"/>
      <c r="V460" s="139">
        <v>675000</v>
      </c>
      <c r="W460" s="139"/>
      <c r="X460" s="139">
        <v>675000</v>
      </c>
      <c r="Y460" s="139"/>
    </row>
    <row r="461" spans="1:25" s="156" customFormat="1" x14ac:dyDescent="0.25">
      <c r="A461" s="157">
        <v>42102011</v>
      </c>
      <c r="B461" s="158" t="s">
        <v>271</v>
      </c>
      <c r="C461" s="154"/>
      <c r="D461" s="154"/>
      <c r="E461" s="154"/>
      <c r="F461" s="154"/>
      <c r="G461" s="154"/>
      <c r="H461" s="154"/>
      <c r="I461" s="158"/>
      <c r="J461" s="158"/>
      <c r="K461" s="158"/>
      <c r="L461" s="158"/>
      <c r="M461" s="154"/>
      <c r="N461" s="154"/>
      <c r="O461" s="154"/>
      <c r="P461" s="154"/>
      <c r="R461" s="157">
        <v>42102011</v>
      </c>
      <c r="S461" s="158" t="s">
        <v>271</v>
      </c>
      <c r="T461" s="154">
        <v>0</v>
      </c>
      <c r="U461" s="154"/>
      <c r="V461" s="154">
        <v>2783020.94</v>
      </c>
      <c r="W461" s="154">
        <v>1000</v>
      </c>
      <c r="X461" s="154">
        <v>2782020.94</v>
      </c>
      <c r="Y461" s="154"/>
    </row>
    <row r="462" spans="1:25" x14ac:dyDescent="0.25">
      <c r="A462" s="140">
        <v>4210201101</v>
      </c>
      <c r="B462" s="142" t="s">
        <v>270</v>
      </c>
      <c r="C462" s="139">
        <v>0</v>
      </c>
      <c r="D462" s="139"/>
      <c r="E462" s="139">
        <v>949543</v>
      </c>
      <c r="F462" s="139"/>
      <c r="G462" s="139">
        <v>949543</v>
      </c>
      <c r="H462" s="139"/>
      <c r="I462" s="142" t="s">
        <v>695</v>
      </c>
      <c r="J462" s="142" t="s">
        <v>59</v>
      </c>
      <c r="K462" s="142" t="s">
        <v>698</v>
      </c>
      <c r="L462" s="142" t="s">
        <v>782</v>
      </c>
      <c r="M462" s="139">
        <f t="shared" si="28"/>
        <v>949543</v>
      </c>
      <c r="N462" s="139">
        <f t="shared" si="29"/>
        <v>0</v>
      </c>
      <c r="O462" s="139">
        <f t="shared" si="30"/>
        <v>949543</v>
      </c>
      <c r="P462" s="139">
        <f t="shared" si="31"/>
        <v>0</v>
      </c>
      <c r="R462" s="140">
        <v>4210201101</v>
      </c>
      <c r="S462" s="142" t="s">
        <v>270</v>
      </c>
      <c r="T462" s="139">
        <v>0</v>
      </c>
      <c r="U462" s="139"/>
      <c r="V462" s="139">
        <v>949543</v>
      </c>
      <c r="W462" s="139"/>
      <c r="X462" s="139">
        <v>949543</v>
      </c>
      <c r="Y462" s="139"/>
    </row>
    <row r="463" spans="1:25" x14ac:dyDescent="0.25">
      <c r="A463" s="140">
        <v>4210201102</v>
      </c>
      <c r="B463" s="142" t="s">
        <v>269</v>
      </c>
      <c r="C463" s="139">
        <v>0</v>
      </c>
      <c r="D463" s="139"/>
      <c r="E463" s="139">
        <v>287380</v>
      </c>
      <c r="F463" s="139"/>
      <c r="G463" s="139">
        <v>287380</v>
      </c>
      <c r="H463" s="139"/>
      <c r="I463" s="142" t="s">
        <v>695</v>
      </c>
      <c r="J463" s="142" t="s">
        <v>59</v>
      </c>
      <c r="K463" s="142" t="s">
        <v>698</v>
      </c>
      <c r="L463" s="142" t="s">
        <v>107</v>
      </c>
      <c r="M463" s="139">
        <f t="shared" si="28"/>
        <v>287380</v>
      </c>
      <c r="N463" s="139">
        <f t="shared" si="29"/>
        <v>0</v>
      </c>
      <c r="O463" s="139">
        <f t="shared" si="30"/>
        <v>287380</v>
      </c>
      <c r="P463" s="139">
        <f t="shared" si="31"/>
        <v>0</v>
      </c>
      <c r="R463" s="140">
        <v>4210201102</v>
      </c>
      <c r="S463" s="142" t="s">
        <v>269</v>
      </c>
      <c r="T463" s="139">
        <v>0</v>
      </c>
      <c r="U463" s="139"/>
      <c r="V463" s="139">
        <v>287380</v>
      </c>
      <c r="W463" s="139"/>
      <c r="X463" s="139">
        <v>287380</v>
      </c>
      <c r="Y463" s="139"/>
    </row>
    <row r="464" spans="1:25" x14ac:dyDescent="0.25">
      <c r="A464" s="140">
        <v>4210201105</v>
      </c>
      <c r="B464" s="142" t="s">
        <v>267</v>
      </c>
      <c r="C464" s="139">
        <v>0</v>
      </c>
      <c r="D464" s="139"/>
      <c r="E464" s="139">
        <v>1888</v>
      </c>
      <c r="F464" s="139"/>
      <c r="G464" s="139">
        <v>1888</v>
      </c>
      <c r="H464" s="139"/>
      <c r="I464" s="142" t="s">
        <v>695</v>
      </c>
      <c r="J464" s="142" t="s">
        <v>59</v>
      </c>
      <c r="K464" s="142" t="s">
        <v>698</v>
      </c>
      <c r="L464" s="142" t="s">
        <v>108</v>
      </c>
      <c r="M464" s="139">
        <f t="shared" si="28"/>
        <v>1888</v>
      </c>
      <c r="N464" s="139">
        <f t="shared" si="29"/>
        <v>0</v>
      </c>
      <c r="O464" s="139">
        <f t="shared" si="30"/>
        <v>1888</v>
      </c>
      <c r="P464" s="139">
        <f t="shared" si="31"/>
        <v>0</v>
      </c>
      <c r="R464" s="140">
        <v>4210201105</v>
      </c>
      <c r="S464" s="142" t="s">
        <v>267</v>
      </c>
      <c r="T464" s="139">
        <v>0</v>
      </c>
      <c r="U464" s="139"/>
      <c r="V464" s="139">
        <v>1888</v>
      </c>
      <c r="W464" s="139"/>
      <c r="X464" s="139">
        <v>1888</v>
      </c>
      <c r="Y464" s="139"/>
    </row>
    <row r="465" spans="1:25" x14ac:dyDescent="0.25">
      <c r="A465" s="140">
        <v>4210201106</v>
      </c>
      <c r="B465" s="142" t="s">
        <v>266</v>
      </c>
      <c r="C465" s="139">
        <v>0</v>
      </c>
      <c r="D465" s="139"/>
      <c r="E465" s="139">
        <v>284249</v>
      </c>
      <c r="F465" s="139"/>
      <c r="G465" s="139">
        <v>284249</v>
      </c>
      <c r="H465" s="139"/>
      <c r="I465" s="142" t="s">
        <v>695</v>
      </c>
      <c r="J465" s="142" t="s">
        <v>59</v>
      </c>
      <c r="K465" s="142" t="s">
        <v>698</v>
      </c>
      <c r="L465" s="142" t="s">
        <v>782</v>
      </c>
      <c r="M465" s="139">
        <f t="shared" si="28"/>
        <v>284249</v>
      </c>
      <c r="N465" s="139">
        <f t="shared" si="29"/>
        <v>0</v>
      </c>
      <c r="O465" s="139">
        <f t="shared" si="30"/>
        <v>284249</v>
      </c>
      <c r="P465" s="139">
        <f t="shared" si="31"/>
        <v>0</v>
      </c>
      <c r="R465" s="140">
        <v>4210201106</v>
      </c>
      <c r="S465" s="142" t="s">
        <v>266</v>
      </c>
      <c r="T465" s="139">
        <v>0</v>
      </c>
      <c r="U465" s="139"/>
      <c r="V465" s="139">
        <v>284249</v>
      </c>
      <c r="W465" s="139"/>
      <c r="X465" s="139">
        <v>284249</v>
      </c>
      <c r="Y465" s="139"/>
    </row>
    <row r="466" spans="1:25" x14ac:dyDescent="0.25">
      <c r="A466" s="140">
        <v>4210201107</v>
      </c>
      <c r="B466" s="142" t="s">
        <v>265</v>
      </c>
      <c r="C466" s="139">
        <v>0</v>
      </c>
      <c r="D466" s="139"/>
      <c r="E466" s="139">
        <v>125243.57</v>
      </c>
      <c r="F466" s="139"/>
      <c r="G466" s="139">
        <v>125243.57</v>
      </c>
      <c r="H466" s="139"/>
      <c r="I466" s="142" t="s">
        <v>695</v>
      </c>
      <c r="J466" s="142" t="s">
        <v>59</v>
      </c>
      <c r="K466" s="142" t="s">
        <v>698</v>
      </c>
      <c r="L466" s="142" t="s">
        <v>711</v>
      </c>
      <c r="M466" s="139">
        <f t="shared" si="28"/>
        <v>125244</v>
      </c>
      <c r="N466" s="139">
        <f t="shared" si="29"/>
        <v>0</v>
      </c>
      <c r="O466" s="139">
        <f t="shared" si="30"/>
        <v>125244</v>
      </c>
      <c r="P466" s="139">
        <f t="shared" si="31"/>
        <v>0</v>
      </c>
      <c r="R466" s="140">
        <v>4210201107</v>
      </c>
      <c r="S466" s="142" t="s">
        <v>265</v>
      </c>
      <c r="T466" s="139">
        <v>0</v>
      </c>
      <c r="U466" s="139"/>
      <c r="V466" s="139">
        <v>125243.57</v>
      </c>
      <c r="W466" s="139"/>
      <c r="X466" s="139">
        <v>125243.57</v>
      </c>
      <c r="Y466" s="139"/>
    </row>
    <row r="467" spans="1:25" x14ac:dyDescent="0.25">
      <c r="A467" s="140">
        <v>4210201109</v>
      </c>
      <c r="B467" s="142" t="s">
        <v>264</v>
      </c>
      <c r="C467" s="139">
        <v>0</v>
      </c>
      <c r="D467" s="139"/>
      <c r="E467" s="139">
        <v>127674</v>
      </c>
      <c r="F467" s="139"/>
      <c r="G467" s="139">
        <v>127674</v>
      </c>
      <c r="H467" s="139"/>
      <c r="I467" s="142" t="s">
        <v>695</v>
      </c>
      <c r="J467" s="142" t="s">
        <v>59</v>
      </c>
      <c r="K467" s="142" t="s">
        <v>698</v>
      </c>
      <c r="L467" s="142" t="s">
        <v>702</v>
      </c>
      <c r="M467" s="139">
        <f t="shared" si="28"/>
        <v>127674</v>
      </c>
      <c r="N467" s="139">
        <f t="shared" si="29"/>
        <v>0</v>
      </c>
      <c r="O467" s="139">
        <f t="shared" si="30"/>
        <v>127674</v>
      </c>
      <c r="P467" s="139">
        <f t="shared" si="31"/>
        <v>0</v>
      </c>
      <c r="R467" s="140">
        <v>4210201109</v>
      </c>
      <c r="S467" s="142" t="s">
        <v>264</v>
      </c>
      <c r="T467" s="139">
        <v>0</v>
      </c>
      <c r="U467" s="139"/>
      <c r="V467" s="139">
        <v>127674</v>
      </c>
      <c r="W467" s="139"/>
      <c r="X467" s="139">
        <v>127674</v>
      </c>
      <c r="Y467" s="139"/>
    </row>
    <row r="468" spans="1:25" x14ac:dyDescent="0.25">
      <c r="A468" s="140">
        <v>4210201111</v>
      </c>
      <c r="B468" s="142" t="s">
        <v>263</v>
      </c>
      <c r="C468" s="139">
        <v>0</v>
      </c>
      <c r="D468" s="139"/>
      <c r="E468" s="139">
        <v>264705</v>
      </c>
      <c r="F468" s="139"/>
      <c r="G468" s="139">
        <v>264705</v>
      </c>
      <c r="H468" s="139"/>
      <c r="I468" s="142" t="s">
        <v>695</v>
      </c>
      <c r="J468" s="142" t="s">
        <v>59</v>
      </c>
      <c r="K468" s="142" t="s">
        <v>698</v>
      </c>
      <c r="L468" s="142" t="s">
        <v>120</v>
      </c>
      <c r="M468" s="139">
        <f t="shared" si="28"/>
        <v>264705</v>
      </c>
      <c r="N468" s="139">
        <f t="shared" si="29"/>
        <v>0</v>
      </c>
      <c r="O468" s="139">
        <f t="shared" si="30"/>
        <v>264705</v>
      </c>
      <c r="P468" s="139">
        <f t="shared" si="31"/>
        <v>0</v>
      </c>
      <c r="R468" s="140">
        <v>4210201111</v>
      </c>
      <c r="S468" s="142" t="s">
        <v>263</v>
      </c>
      <c r="T468" s="139">
        <v>0</v>
      </c>
      <c r="U468" s="139"/>
      <c r="V468" s="139">
        <v>264705</v>
      </c>
      <c r="W468" s="139"/>
      <c r="X468" s="139">
        <v>264705</v>
      </c>
      <c r="Y468" s="139"/>
    </row>
    <row r="469" spans="1:25" x14ac:dyDescent="0.25">
      <c r="A469" s="140">
        <v>4210201112</v>
      </c>
      <c r="B469" s="142" t="s">
        <v>262</v>
      </c>
      <c r="C469" s="139">
        <v>0</v>
      </c>
      <c r="D469" s="139"/>
      <c r="E469" s="139">
        <v>215308</v>
      </c>
      <c r="F469" s="139"/>
      <c r="G469" s="139">
        <v>215308</v>
      </c>
      <c r="H469" s="139"/>
      <c r="I469" s="142" t="s">
        <v>695</v>
      </c>
      <c r="J469" s="142" t="s">
        <v>59</v>
      </c>
      <c r="K469" s="142" t="s">
        <v>698</v>
      </c>
      <c r="L469" s="142" t="s">
        <v>915</v>
      </c>
      <c r="M469" s="139">
        <f t="shared" si="28"/>
        <v>215308</v>
      </c>
      <c r="N469" s="139">
        <f t="shared" si="29"/>
        <v>0</v>
      </c>
      <c r="O469" s="139">
        <f t="shared" si="30"/>
        <v>215308</v>
      </c>
      <c r="P469" s="139">
        <f t="shared" si="31"/>
        <v>0</v>
      </c>
      <c r="R469" s="140">
        <v>4210201112</v>
      </c>
      <c r="S469" s="142" t="s">
        <v>262</v>
      </c>
      <c r="T469" s="139">
        <v>0</v>
      </c>
      <c r="U469" s="139"/>
      <c r="V469" s="139">
        <v>215308</v>
      </c>
      <c r="W469" s="139"/>
      <c r="X469" s="139">
        <v>215308</v>
      </c>
      <c r="Y469" s="139"/>
    </row>
    <row r="470" spans="1:25" x14ac:dyDescent="0.25">
      <c r="A470" s="140">
        <v>4210201115</v>
      </c>
      <c r="B470" s="142" t="s">
        <v>259</v>
      </c>
      <c r="C470" s="139">
        <v>0</v>
      </c>
      <c r="D470" s="139"/>
      <c r="E470" s="139">
        <v>5609.7</v>
      </c>
      <c r="F470" s="139"/>
      <c r="G470" s="139">
        <v>5609.7</v>
      </c>
      <c r="H470" s="139"/>
      <c r="I470" s="142" t="s">
        <v>695</v>
      </c>
      <c r="J470" s="142" t="s">
        <v>59</v>
      </c>
      <c r="K470" s="142" t="s">
        <v>698</v>
      </c>
      <c r="L470" s="142" t="s">
        <v>702</v>
      </c>
      <c r="M470" s="139">
        <f t="shared" si="28"/>
        <v>5610</v>
      </c>
      <c r="N470" s="139">
        <f t="shared" si="29"/>
        <v>0</v>
      </c>
      <c r="O470" s="139">
        <f t="shared" si="30"/>
        <v>5610</v>
      </c>
      <c r="P470" s="139">
        <f t="shared" si="31"/>
        <v>0</v>
      </c>
      <c r="R470" s="140">
        <v>4210201115</v>
      </c>
      <c r="S470" s="142" t="s">
        <v>259</v>
      </c>
      <c r="T470" s="139">
        <v>0</v>
      </c>
      <c r="U470" s="139"/>
      <c r="V470" s="139">
        <v>5609.7</v>
      </c>
      <c r="W470" s="139"/>
      <c r="X470" s="139">
        <v>5609.7</v>
      </c>
      <c r="Y470" s="139"/>
    </row>
    <row r="471" spans="1:25" x14ac:dyDescent="0.25">
      <c r="A471" s="140">
        <v>4210201116</v>
      </c>
      <c r="B471" s="142" t="s">
        <v>258</v>
      </c>
      <c r="C471" s="139">
        <v>0</v>
      </c>
      <c r="D471" s="139"/>
      <c r="E471" s="139">
        <v>800</v>
      </c>
      <c r="F471" s="139"/>
      <c r="G471" s="139">
        <v>800</v>
      </c>
      <c r="H471" s="139"/>
      <c r="I471" s="142" t="s">
        <v>695</v>
      </c>
      <c r="J471" s="142" t="s">
        <v>59</v>
      </c>
      <c r="K471" s="142" t="s">
        <v>698</v>
      </c>
      <c r="L471" s="142" t="s">
        <v>915</v>
      </c>
      <c r="M471" s="139">
        <f t="shared" si="28"/>
        <v>800</v>
      </c>
      <c r="N471" s="139">
        <f t="shared" si="29"/>
        <v>0</v>
      </c>
      <c r="O471" s="139">
        <f t="shared" si="30"/>
        <v>800</v>
      </c>
      <c r="P471" s="139">
        <f t="shared" si="31"/>
        <v>0</v>
      </c>
      <c r="R471" s="140">
        <v>4210201116</v>
      </c>
      <c r="S471" s="142" t="s">
        <v>258</v>
      </c>
      <c r="T471" s="139">
        <v>0</v>
      </c>
      <c r="U471" s="139"/>
      <c r="V471" s="139">
        <v>800</v>
      </c>
      <c r="W471" s="139"/>
      <c r="X471" s="139">
        <v>800</v>
      </c>
      <c r="Y471" s="139"/>
    </row>
    <row r="472" spans="1:25" x14ac:dyDescent="0.25">
      <c r="A472" s="140">
        <v>4210201117</v>
      </c>
      <c r="B472" s="142" t="s">
        <v>257</v>
      </c>
      <c r="C472" s="139">
        <v>0</v>
      </c>
      <c r="D472" s="139"/>
      <c r="E472" s="139">
        <v>19347.55</v>
      </c>
      <c r="F472" s="139"/>
      <c r="G472" s="139">
        <v>19347.55</v>
      </c>
      <c r="H472" s="139"/>
      <c r="I472" s="142" t="s">
        <v>695</v>
      </c>
      <c r="J472" s="142" t="s">
        <v>59</v>
      </c>
      <c r="K472" s="142" t="s">
        <v>698</v>
      </c>
      <c r="L472" s="142" t="s">
        <v>701</v>
      </c>
      <c r="M472" s="139">
        <f t="shared" si="28"/>
        <v>19348</v>
      </c>
      <c r="N472" s="139">
        <f t="shared" si="29"/>
        <v>0</v>
      </c>
      <c r="O472" s="139">
        <f t="shared" si="30"/>
        <v>19348</v>
      </c>
      <c r="P472" s="139">
        <f t="shared" si="31"/>
        <v>0</v>
      </c>
      <c r="R472" s="140">
        <v>4210201117</v>
      </c>
      <c r="S472" s="142" t="s">
        <v>257</v>
      </c>
      <c r="T472" s="139">
        <v>0</v>
      </c>
      <c r="U472" s="139"/>
      <c r="V472" s="139">
        <v>19347.55</v>
      </c>
      <c r="W472" s="139"/>
      <c r="X472" s="139">
        <v>19347.55</v>
      </c>
      <c r="Y472" s="139"/>
    </row>
    <row r="473" spans="1:25" x14ac:dyDescent="0.25">
      <c r="A473" s="140">
        <v>4210201118</v>
      </c>
      <c r="B473" s="142" t="s">
        <v>256</v>
      </c>
      <c r="C473" s="139">
        <v>0</v>
      </c>
      <c r="D473" s="139"/>
      <c r="E473" s="139">
        <v>148987.5</v>
      </c>
      <c r="F473" s="139"/>
      <c r="G473" s="139">
        <v>148987.5</v>
      </c>
      <c r="H473" s="139"/>
      <c r="I473" s="142" t="s">
        <v>695</v>
      </c>
      <c r="J473" s="142" t="s">
        <v>59</v>
      </c>
      <c r="K473" s="142" t="s">
        <v>698</v>
      </c>
      <c r="L473" s="142" t="s">
        <v>782</v>
      </c>
      <c r="M473" s="139">
        <f t="shared" si="28"/>
        <v>148988</v>
      </c>
      <c r="N473" s="139">
        <f t="shared" si="29"/>
        <v>0</v>
      </c>
      <c r="O473" s="139">
        <f t="shared" si="30"/>
        <v>148988</v>
      </c>
      <c r="P473" s="139">
        <f t="shared" si="31"/>
        <v>0</v>
      </c>
      <c r="R473" s="140">
        <v>4210201118</v>
      </c>
      <c r="S473" s="142" t="s">
        <v>256</v>
      </c>
      <c r="T473" s="139">
        <v>0</v>
      </c>
      <c r="U473" s="139"/>
      <c r="V473" s="139">
        <v>148987.5</v>
      </c>
      <c r="W473" s="139"/>
      <c r="X473" s="139">
        <v>148987.5</v>
      </c>
      <c r="Y473" s="139"/>
    </row>
    <row r="474" spans="1:25" x14ac:dyDescent="0.25">
      <c r="A474" s="140">
        <v>4210201120</v>
      </c>
      <c r="B474" s="142" t="s">
        <v>867</v>
      </c>
      <c r="C474" s="139">
        <v>0</v>
      </c>
      <c r="D474" s="139"/>
      <c r="E474" s="139">
        <v>147100</v>
      </c>
      <c r="F474" s="139">
        <v>1000</v>
      </c>
      <c r="G474" s="139">
        <v>146100</v>
      </c>
      <c r="H474" s="139"/>
      <c r="I474" s="142" t="s">
        <v>695</v>
      </c>
      <c r="J474" s="142" t="s">
        <v>59</v>
      </c>
      <c r="K474" s="142" t="s">
        <v>698</v>
      </c>
      <c r="L474" s="142" t="s">
        <v>696</v>
      </c>
      <c r="M474" s="139">
        <f t="shared" si="28"/>
        <v>146100</v>
      </c>
      <c r="N474" s="139">
        <f t="shared" si="29"/>
        <v>0</v>
      </c>
      <c r="O474" s="139">
        <f t="shared" si="30"/>
        <v>147100</v>
      </c>
      <c r="P474" s="139">
        <f t="shared" si="31"/>
        <v>1000</v>
      </c>
      <c r="R474" s="140">
        <v>4210201120</v>
      </c>
      <c r="S474" s="142" t="s">
        <v>867</v>
      </c>
      <c r="T474" s="139">
        <v>0</v>
      </c>
      <c r="U474" s="139"/>
      <c r="V474" s="139">
        <v>147100</v>
      </c>
      <c r="W474" s="139">
        <v>1000</v>
      </c>
      <c r="X474" s="139">
        <v>146100</v>
      </c>
      <c r="Y474" s="139"/>
    </row>
    <row r="475" spans="1:25" x14ac:dyDescent="0.25">
      <c r="A475" s="140">
        <v>4210201121</v>
      </c>
      <c r="B475" s="142" t="s">
        <v>253</v>
      </c>
      <c r="C475" s="139">
        <v>0</v>
      </c>
      <c r="D475" s="139"/>
      <c r="E475" s="139">
        <v>61932.62</v>
      </c>
      <c r="F475" s="139"/>
      <c r="G475" s="139">
        <v>61932.62</v>
      </c>
      <c r="H475" s="139"/>
      <c r="I475" s="142" t="s">
        <v>695</v>
      </c>
      <c r="J475" s="142" t="s">
        <v>59</v>
      </c>
      <c r="K475" s="142" t="s">
        <v>698</v>
      </c>
      <c r="L475" s="142" t="s">
        <v>703</v>
      </c>
      <c r="M475" s="139">
        <f t="shared" si="28"/>
        <v>61933</v>
      </c>
      <c r="N475" s="139">
        <f t="shared" si="29"/>
        <v>0</v>
      </c>
      <c r="O475" s="139">
        <f t="shared" si="30"/>
        <v>61933</v>
      </c>
      <c r="P475" s="139">
        <f t="shared" si="31"/>
        <v>0</v>
      </c>
      <c r="R475" s="140">
        <v>4210201121</v>
      </c>
      <c r="S475" s="142" t="s">
        <v>253</v>
      </c>
      <c r="T475" s="139">
        <v>0</v>
      </c>
      <c r="U475" s="139"/>
      <c r="V475" s="139">
        <v>61932.62</v>
      </c>
      <c r="W475" s="139"/>
      <c r="X475" s="139">
        <v>61932.62</v>
      </c>
      <c r="Y475" s="139"/>
    </row>
    <row r="476" spans="1:25" ht="15" customHeight="1" x14ac:dyDescent="0.25">
      <c r="A476" s="140">
        <v>4210201122</v>
      </c>
      <c r="B476" s="142" t="s">
        <v>252</v>
      </c>
      <c r="C476" s="139">
        <v>0</v>
      </c>
      <c r="D476" s="139"/>
      <c r="E476" s="139">
        <v>11635</v>
      </c>
      <c r="F476" s="139"/>
      <c r="G476" s="139">
        <v>11635</v>
      </c>
      <c r="H476" s="139"/>
      <c r="I476" s="142" t="s">
        <v>695</v>
      </c>
      <c r="J476" s="142" t="s">
        <v>59</v>
      </c>
      <c r="K476" s="142" t="s">
        <v>698</v>
      </c>
      <c r="L476" s="142" t="s">
        <v>120</v>
      </c>
      <c r="M476" s="139">
        <f t="shared" si="28"/>
        <v>11635</v>
      </c>
      <c r="N476" s="139">
        <f t="shared" si="29"/>
        <v>0</v>
      </c>
      <c r="O476" s="139">
        <f t="shared" si="30"/>
        <v>11635</v>
      </c>
      <c r="P476" s="139">
        <f t="shared" si="31"/>
        <v>0</v>
      </c>
      <c r="R476" s="140">
        <v>4210201122</v>
      </c>
      <c r="S476" s="142" t="s">
        <v>252</v>
      </c>
      <c r="T476" s="139">
        <v>0</v>
      </c>
      <c r="U476" s="139"/>
      <c r="V476" s="139">
        <v>11635</v>
      </c>
      <c r="W476" s="139"/>
      <c r="X476" s="139">
        <v>11635</v>
      </c>
      <c r="Y476" s="139"/>
    </row>
    <row r="477" spans="1:25" x14ac:dyDescent="0.25">
      <c r="A477" s="140">
        <v>4210201123</v>
      </c>
      <c r="B477" s="142" t="s">
        <v>757</v>
      </c>
      <c r="C477" s="139">
        <v>0</v>
      </c>
      <c r="D477" s="139"/>
      <c r="E477" s="139">
        <v>123677</v>
      </c>
      <c r="F477" s="139"/>
      <c r="G477" s="139">
        <v>123677</v>
      </c>
      <c r="H477" s="139"/>
      <c r="I477" s="142" t="s">
        <v>695</v>
      </c>
      <c r="J477" s="142" t="s">
        <v>59</v>
      </c>
      <c r="K477" s="142" t="s">
        <v>698</v>
      </c>
      <c r="L477" s="142" t="s">
        <v>769</v>
      </c>
      <c r="M477" s="139">
        <f t="shared" si="28"/>
        <v>123677</v>
      </c>
      <c r="N477" s="139">
        <f t="shared" si="29"/>
        <v>0</v>
      </c>
      <c r="O477" s="139">
        <f t="shared" si="30"/>
        <v>123677</v>
      </c>
      <c r="P477" s="139">
        <f t="shared" si="31"/>
        <v>0</v>
      </c>
      <c r="R477" s="140">
        <v>4210201123</v>
      </c>
      <c r="S477" s="142" t="s">
        <v>757</v>
      </c>
      <c r="T477" s="139">
        <v>0</v>
      </c>
      <c r="U477" s="139"/>
      <c r="V477" s="139">
        <v>123677</v>
      </c>
      <c r="W477" s="139"/>
      <c r="X477" s="139">
        <v>123677</v>
      </c>
      <c r="Y477" s="139"/>
    </row>
    <row r="478" spans="1:25" x14ac:dyDescent="0.25">
      <c r="A478" s="140">
        <v>4210201125</v>
      </c>
      <c r="B478" s="142" t="s">
        <v>868</v>
      </c>
      <c r="C478" s="139">
        <v>0</v>
      </c>
      <c r="D478" s="139"/>
      <c r="E478" s="139">
        <v>7941</v>
      </c>
      <c r="F478" s="139"/>
      <c r="G478" s="139">
        <v>7941</v>
      </c>
      <c r="H478" s="139"/>
      <c r="I478" s="142" t="s">
        <v>695</v>
      </c>
      <c r="J478" s="142" t="s">
        <v>59</v>
      </c>
      <c r="K478" s="142" t="s">
        <v>698</v>
      </c>
      <c r="L478" s="142" t="s">
        <v>783</v>
      </c>
      <c r="M478" s="139">
        <f t="shared" si="28"/>
        <v>7941</v>
      </c>
      <c r="N478" s="139">
        <f t="shared" si="29"/>
        <v>0</v>
      </c>
      <c r="O478" s="139">
        <f t="shared" si="30"/>
        <v>7941</v>
      </c>
      <c r="P478" s="139">
        <f t="shared" si="31"/>
        <v>0</v>
      </c>
      <c r="R478" s="140">
        <v>4210201125</v>
      </c>
      <c r="S478" s="142" t="s">
        <v>868</v>
      </c>
      <c r="T478" s="139">
        <v>0</v>
      </c>
      <c r="U478" s="139"/>
      <c r="V478" s="139">
        <v>7941</v>
      </c>
      <c r="W478" s="139"/>
      <c r="X478" s="139">
        <v>7941</v>
      </c>
      <c r="Y478" s="139"/>
    </row>
    <row r="479" spans="1:25" s="156" customFormat="1" x14ac:dyDescent="0.25">
      <c r="A479" s="157">
        <v>42102012</v>
      </c>
      <c r="B479" s="158" t="s">
        <v>251</v>
      </c>
      <c r="C479" s="154"/>
      <c r="D479" s="154"/>
      <c r="E479" s="154"/>
      <c r="F479" s="154"/>
      <c r="G479" s="154"/>
      <c r="H479" s="154"/>
      <c r="I479" s="158"/>
      <c r="J479" s="158"/>
      <c r="K479" s="158"/>
      <c r="L479" s="158"/>
      <c r="M479" s="154"/>
      <c r="N479" s="154"/>
      <c r="O479" s="154"/>
      <c r="P479" s="154"/>
      <c r="R479" s="157">
        <v>42102012</v>
      </c>
      <c r="S479" s="158" t="s">
        <v>251</v>
      </c>
      <c r="T479" s="154">
        <v>0</v>
      </c>
      <c r="U479" s="154"/>
      <c r="V479" s="154">
        <v>2222059.6</v>
      </c>
      <c r="W479" s="154">
        <v>1500</v>
      </c>
      <c r="X479" s="154">
        <v>2220559.6</v>
      </c>
      <c r="Y479" s="154"/>
    </row>
    <row r="480" spans="1:25" x14ac:dyDescent="0.25">
      <c r="A480" s="140">
        <v>4210201201</v>
      </c>
      <c r="B480" s="142" t="s">
        <v>250</v>
      </c>
      <c r="C480" s="139">
        <v>0</v>
      </c>
      <c r="D480" s="139"/>
      <c r="E480" s="139">
        <v>81650</v>
      </c>
      <c r="F480" s="139"/>
      <c r="G480" s="139">
        <v>81650</v>
      </c>
      <c r="H480" s="139"/>
      <c r="I480" s="142" t="s">
        <v>695</v>
      </c>
      <c r="J480" s="142" t="s">
        <v>59</v>
      </c>
      <c r="K480" s="142" t="s">
        <v>698</v>
      </c>
      <c r="L480" s="142" t="s">
        <v>783</v>
      </c>
      <c r="M480" s="139">
        <f t="shared" si="28"/>
        <v>81650</v>
      </c>
      <c r="N480" s="139">
        <f t="shared" si="29"/>
        <v>0</v>
      </c>
      <c r="O480" s="139">
        <f t="shared" si="30"/>
        <v>81650</v>
      </c>
      <c r="P480" s="139">
        <f t="shared" si="31"/>
        <v>0</v>
      </c>
      <c r="R480" s="140">
        <v>4210201201</v>
      </c>
      <c r="S480" s="142" t="s">
        <v>250</v>
      </c>
      <c r="T480" s="139">
        <v>0</v>
      </c>
      <c r="U480" s="139"/>
      <c r="V480" s="139">
        <v>81650</v>
      </c>
      <c r="W480" s="139"/>
      <c r="X480" s="139">
        <v>81650</v>
      </c>
      <c r="Y480" s="139"/>
    </row>
    <row r="481" spans="1:25" x14ac:dyDescent="0.25">
      <c r="A481" s="140">
        <v>4210201202</v>
      </c>
      <c r="B481" s="142" t="s">
        <v>249</v>
      </c>
      <c r="C481" s="139">
        <v>0</v>
      </c>
      <c r="D481" s="139"/>
      <c r="E481" s="139">
        <v>27144.25</v>
      </c>
      <c r="F481" s="139"/>
      <c r="G481" s="139">
        <v>27144.25</v>
      </c>
      <c r="H481" s="139"/>
      <c r="I481" s="142" t="s">
        <v>695</v>
      </c>
      <c r="J481" s="142" t="s">
        <v>59</v>
      </c>
      <c r="K481" s="142" t="s">
        <v>698</v>
      </c>
      <c r="L481" s="142" t="s">
        <v>702</v>
      </c>
      <c r="M481" s="139">
        <f t="shared" si="28"/>
        <v>27144</v>
      </c>
      <c r="N481" s="139">
        <f t="shared" si="29"/>
        <v>0</v>
      </c>
      <c r="O481" s="139">
        <f t="shared" si="30"/>
        <v>27144</v>
      </c>
      <c r="P481" s="139">
        <f t="shared" si="31"/>
        <v>0</v>
      </c>
      <c r="R481" s="140">
        <v>4210201202</v>
      </c>
      <c r="S481" s="142" t="s">
        <v>249</v>
      </c>
      <c r="T481" s="139">
        <v>0</v>
      </c>
      <c r="U481" s="139"/>
      <c r="V481" s="139">
        <v>27144.25</v>
      </c>
      <c r="W481" s="139"/>
      <c r="X481" s="139">
        <v>27144.25</v>
      </c>
      <c r="Y481" s="139"/>
    </row>
    <row r="482" spans="1:25" x14ac:dyDescent="0.25">
      <c r="A482" s="140">
        <v>4210201203</v>
      </c>
      <c r="B482" s="142" t="s">
        <v>248</v>
      </c>
      <c r="C482" s="139">
        <v>0</v>
      </c>
      <c r="D482" s="139"/>
      <c r="E482" s="139">
        <v>882962.42</v>
      </c>
      <c r="F482" s="139"/>
      <c r="G482" s="139">
        <v>882962.42</v>
      </c>
      <c r="H482" s="139"/>
      <c r="I482" s="142" t="s">
        <v>695</v>
      </c>
      <c r="J482" s="142" t="s">
        <v>59</v>
      </c>
      <c r="K482" s="142" t="s">
        <v>698</v>
      </c>
      <c r="L482" s="142" t="s">
        <v>782</v>
      </c>
      <c r="M482" s="139">
        <f t="shared" si="28"/>
        <v>882962</v>
      </c>
      <c r="N482" s="139">
        <f t="shared" si="29"/>
        <v>0</v>
      </c>
      <c r="O482" s="139">
        <f t="shared" si="30"/>
        <v>882962</v>
      </c>
      <c r="P482" s="139">
        <f t="shared" si="31"/>
        <v>0</v>
      </c>
      <c r="R482" s="140">
        <v>4210201203</v>
      </c>
      <c r="S482" s="142" t="s">
        <v>248</v>
      </c>
      <c r="T482" s="139">
        <v>0</v>
      </c>
      <c r="U482" s="139"/>
      <c r="V482" s="139">
        <v>882962.42</v>
      </c>
      <c r="W482" s="139"/>
      <c r="X482" s="139">
        <v>882962.42</v>
      </c>
      <c r="Y482" s="139"/>
    </row>
    <row r="483" spans="1:25" x14ac:dyDescent="0.25">
      <c r="A483" s="140">
        <v>4210201204</v>
      </c>
      <c r="B483" s="142" t="s">
        <v>247</v>
      </c>
      <c r="C483" s="139">
        <v>0</v>
      </c>
      <c r="D483" s="139"/>
      <c r="E483" s="139">
        <v>9832.5</v>
      </c>
      <c r="F483" s="139"/>
      <c r="G483" s="139">
        <v>9832.5</v>
      </c>
      <c r="H483" s="139"/>
      <c r="I483" s="142" t="s">
        <v>695</v>
      </c>
      <c r="J483" s="142" t="s">
        <v>59</v>
      </c>
      <c r="K483" s="142" t="s">
        <v>698</v>
      </c>
      <c r="L483" s="142" t="s">
        <v>700</v>
      </c>
      <c r="M483" s="139">
        <f t="shared" si="28"/>
        <v>9833</v>
      </c>
      <c r="N483" s="139">
        <f t="shared" si="29"/>
        <v>0</v>
      </c>
      <c r="O483" s="139">
        <f t="shared" si="30"/>
        <v>9833</v>
      </c>
      <c r="P483" s="139">
        <f t="shared" si="31"/>
        <v>0</v>
      </c>
      <c r="R483" s="140">
        <v>4210201204</v>
      </c>
      <c r="S483" s="142" t="s">
        <v>247</v>
      </c>
      <c r="T483" s="139">
        <v>0</v>
      </c>
      <c r="U483" s="139"/>
      <c r="V483" s="139">
        <v>9832.5</v>
      </c>
      <c r="W483" s="139"/>
      <c r="X483" s="139">
        <v>9832.5</v>
      </c>
      <c r="Y483" s="139"/>
    </row>
    <row r="484" spans="1:25" x14ac:dyDescent="0.25">
      <c r="A484" s="140">
        <v>4210201205</v>
      </c>
      <c r="B484" s="142" t="s">
        <v>246</v>
      </c>
      <c r="C484" s="139">
        <v>0</v>
      </c>
      <c r="D484" s="139"/>
      <c r="E484" s="139">
        <v>639135</v>
      </c>
      <c r="F484" s="139"/>
      <c r="G484" s="139">
        <v>639135</v>
      </c>
      <c r="H484" s="139"/>
      <c r="I484" s="142" t="s">
        <v>695</v>
      </c>
      <c r="J484" s="142" t="s">
        <v>59</v>
      </c>
      <c r="K484" s="142" t="s">
        <v>698</v>
      </c>
      <c r="L484" s="142" t="s">
        <v>782</v>
      </c>
      <c r="M484" s="139">
        <f t="shared" si="28"/>
        <v>639135</v>
      </c>
      <c r="N484" s="139">
        <f t="shared" si="29"/>
        <v>0</v>
      </c>
      <c r="O484" s="139">
        <f t="shared" si="30"/>
        <v>639135</v>
      </c>
      <c r="P484" s="139">
        <f t="shared" si="31"/>
        <v>0</v>
      </c>
      <c r="R484" s="140">
        <v>4210201205</v>
      </c>
      <c r="S484" s="142" t="s">
        <v>246</v>
      </c>
      <c r="T484" s="139">
        <v>0</v>
      </c>
      <c r="U484" s="139"/>
      <c r="V484" s="139">
        <v>639135</v>
      </c>
      <c r="W484" s="139"/>
      <c r="X484" s="139">
        <v>639135</v>
      </c>
      <c r="Y484" s="139"/>
    </row>
    <row r="485" spans="1:25" x14ac:dyDescent="0.25">
      <c r="A485" s="140">
        <v>4210201206</v>
      </c>
      <c r="B485" s="142" t="s">
        <v>245</v>
      </c>
      <c r="C485" s="139">
        <v>0</v>
      </c>
      <c r="D485" s="139"/>
      <c r="E485" s="139">
        <v>3838</v>
      </c>
      <c r="F485" s="139"/>
      <c r="G485" s="139">
        <v>3838</v>
      </c>
      <c r="H485" s="139"/>
      <c r="I485" s="142" t="s">
        <v>695</v>
      </c>
      <c r="J485" s="142" t="s">
        <v>59</v>
      </c>
      <c r="K485" s="142" t="s">
        <v>698</v>
      </c>
      <c r="L485" s="142" t="s">
        <v>108</v>
      </c>
      <c r="M485" s="139">
        <f t="shared" si="28"/>
        <v>3838</v>
      </c>
      <c r="N485" s="139">
        <f t="shared" si="29"/>
        <v>0</v>
      </c>
      <c r="O485" s="139">
        <f t="shared" si="30"/>
        <v>3838</v>
      </c>
      <c r="P485" s="139">
        <f t="shared" si="31"/>
        <v>0</v>
      </c>
      <c r="R485" s="140">
        <v>4210201206</v>
      </c>
      <c r="S485" s="142" t="s">
        <v>245</v>
      </c>
      <c r="T485" s="139">
        <v>0</v>
      </c>
      <c r="U485" s="139"/>
      <c r="V485" s="139">
        <v>3838</v>
      </c>
      <c r="W485" s="139"/>
      <c r="X485" s="139">
        <v>3838</v>
      </c>
      <c r="Y485" s="139"/>
    </row>
    <row r="486" spans="1:25" x14ac:dyDescent="0.25">
      <c r="A486" s="140">
        <v>4210201207</v>
      </c>
      <c r="B486" s="142" t="s">
        <v>244</v>
      </c>
      <c r="C486" s="139">
        <v>0</v>
      </c>
      <c r="D486" s="139"/>
      <c r="E486" s="139">
        <v>32554.7</v>
      </c>
      <c r="F486" s="139"/>
      <c r="G486" s="139">
        <v>32554.7</v>
      </c>
      <c r="H486" s="139"/>
      <c r="I486" s="142" t="s">
        <v>695</v>
      </c>
      <c r="J486" s="142" t="s">
        <v>59</v>
      </c>
      <c r="K486" s="142" t="s">
        <v>698</v>
      </c>
      <c r="L486" s="142" t="s">
        <v>711</v>
      </c>
      <c r="M486" s="139">
        <f t="shared" si="28"/>
        <v>32555</v>
      </c>
      <c r="N486" s="139">
        <f t="shared" si="29"/>
        <v>0</v>
      </c>
      <c r="O486" s="139">
        <f t="shared" si="30"/>
        <v>32555</v>
      </c>
      <c r="P486" s="139">
        <f t="shared" si="31"/>
        <v>0</v>
      </c>
      <c r="R486" s="140">
        <v>4210201207</v>
      </c>
      <c r="S486" s="142" t="s">
        <v>244</v>
      </c>
      <c r="T486" s="139">
        <v>0</v>
      </c>
      <c r="U486" s="139"/>
      <c r="V486" s="139">
        <v>32554.7</v>
      </c>
      <c r="W486" s="139"/>
      <c r="X486" s="139">
        <v>32554.7</v>
      </c>
      <c r="Y486" s="139"/>
    </row>
    <row r="487" spans="1:25" x14ac:dyDescent="0.25">
      <c r="A487" s="140">
        <v>4210201208</v>
      </c>
      <c r="B487" s="142" t="s">
        <v>243</v>
      </c>
      <c r="C487" s="139">
        <v>0</v>
      </c>
      <c r="D487" s="139"/>
      <c r="E487" s="139">
        <v>24357</v>
      </c>
      <c r="F487" s="139"/>
      <c r="G487" s="139">
        <v>24357</v>
      </c>
      <c r="H487" s="139"/>
      <c r="I487" s="142" t="s">
        <v>695</v>
      </c>
      <c r="J487" s="142" t="s">
        <v>59</v>
      </c>
      <c r="K487" s="142" t="s">
        <v>698</v>
      </c>
      <c r="L487" s="142" t="s">
        <v>701</v>
      </c>
      <c r="M487" s="139">
        <f t="shared" si="28"/>
        <v>24357</v>
      </c>
      <c r="N487" s="139">
        <f t="shared" si="29"/>
        <v>0</v>
      </c>
      <c r="O487" s="139">
        <f t="shared" si="30"/>
        <v>24357</v>
      </c>
      <c r="P487" s="139">
        <f t="shared" si="31"/>
        <v>0</v>
      </c>
      <c r="R487" s="140">
        <v>4210201208</v>
      </c>
      <c r="S487" s="142" t="s">
        <v>243</v>
      </c>
      <c r="T487" s="139">
        <v>0</v>
      </c>
      <c r="U487" s="139"/>
      <c r="V487" s="139">
        <v>24357</v>
      </c>
      <c r="W487" s="139"/>
      <c r="X487" s="139">
        <v>24357</v>
      </c>
      <c r="Y487" s="139"/>
    </row>
    <row r="488" spans="1:25" x14ac:dyDescent="0.25">
      <c r="A488" s="140">
        <v>4210201209</v>
      </c>
      <c r="B488" s="142" t="s">
        <v>242</v>
      </c>
      <c r="C488" s="139">
        <v>0</v>
      </c>
      <c r="D488" s="139"/>
      <c r="E488" s="139">
        <v>6373</v>
      </c>
      <c r="F488" s="139"/>
      <c r="G488" s="139">
        <v>6373</v>
      </c>
      <c r="H488" s="139"/>
      <c r="I488" s="142" t="s">
        <v>695</v>
      </c>
      <c r="J488" s="142" t="s">
        <v>59</v>
      </c>
      <c r="K488" s="142" t="s">
        <v>698</v>
      </c>
      <c r="L488" s="142" t="s">
        <v>700</v>
      </c>
      <c r="M488" s="139">
        <f t="shared" si="28"/>
        <v>6373</v>
      </c>
      <c r="N488" s="139">
        <f t="shared" si="29"/>
        <v>0</v>
      </c>
      <c r="O488" s="139">
        <f t="shared" si="30"/>
        <v>6373</v>
      </c>
      <c r="P488" s="139">
        <f t="shared" si="31"/>
        <v>0</v>
      </c>
      <c r="R488" s="140">
        <v>4210201209</v>
      </c>
      <c r="S488" s="142" t="s">
        <v>242</v>
      </c>
      <c r="T488" s="139">
        <v>0</v>
      </c>
      <c r="U488" s="139"/>
      <c r="V488" s="139">
        <v>6373</v>
      </c>
      <c r="W488" s="139"/>
      <c r="X488" s="139">
        <v>6373</v>
      </c>
      <c r="Y488" s="139"/>
    </row>
    <row r="489" spans="1:25" x14ac:dyDescent="0.25">
      <c r="A489" s="140">
        <v>4210201210</v>
      </c>
      <c r="B489" s="142" t="s">
        <v>241</v>
      </c>
      <c r="C489" s="139">
        <v>0</v>
      </c>
      <c r="D489" s="139"/>
      <c r="E489" s="139">
        <v>6700</v>
      </c>
      <c r="F489" s="139"/>
      <c r="G489" s="139">
        <v>6700</v>
      </c>
      <c r="H489" s="139"/>
      <c r="I489" s="142" t="s">
        <v>695</v>
      </c>
      <c r="J489" s="142" t="s">
        <v>59</v>
      </c>
      <c r="K489" s="142" t="s">
        <v>698</v>
      </c>
      <c r="L489" s="142" t="s">
        <v>704</v>
      </c>
      <c r="M489" s="139">
        <f t="shared" si="28"/>
        <v>6700</v>
      </c>
      <c r="N489" s="139">
        <f t="shared" si="29"/>
        <v>0</v>
      </c>
      <c r="O489" s="139">
        <f t="shared" si="30"/>
        <v>6700</v>
      </c>
      <c r="P489" s="139">
        <f t="shared" si="31"/>
        <v>0</v>
      </c>
      <c r="R489" s="140">
        <v>4210201210</v>
      </c>
      <c r="S489" s="142" t="s">
        <v>241</v>
      </c>
      <c r="T489" s="139">
        <v>0</v>
      </c>
      <c r="U489" s="139"/>
      <c r="V489" s="139">
        <v>6700</v>
      </c>
      <c r="W489" s="139"/>
      <c r="X489" s="139">
        <v>6700</v>
      </c>
      <c r="Y489" s="139"/>
    </row>
    <row r="490" spans="1:25" x14ac:dyDescent="0.25">
      <c r="A490" s="140">
        <v>4210201212</v>
      </c>
      <c r="B490" s="142" t="s">
        <v>240</v>
      </c>
      <c r="C490" s="139">
        <v>0</v>
      </c>
      <c r="D490" s="139"/>
      <c r="E490" s="139">
        <v>13320</v>
      </c>
      <c r="F490" s="139"/>
      <c r="G490" s="139">
        <v>13320</v>
      </c>
      <c r="H490" s="139"/>
      <c r="I490" s="142" t="s">
        <v>695</v>
      </c>
      <c r="J490" s="142" t="s">
        <v>59</v>
      </c>
      <c r="K490" s="142" t="s">
        <v>698</v>
      </c>
      <c r="L490" s="142" t="s">
        <v>702</v>
      </c>
      <c r="M490" s="139">
        <f t="shared" si="28"/>
        <v>13320</v>
      </c>
      <c r="N490" s="139">
        <f t="shared" si="29"/>
        <v>0</v>
      </c>
      <c r="O490" s="139">
        <f t="shared" si="30"/>
        <v>13320</v>
      </c>
      <c r="P490" s="139">
        <f t="shared" si="31"/>
        <v>0</v>
      </c>
      <c r="R490" s="140">
        <v>4210201212</v>
      </c>
      <c r="S490" s="142" t="s">
        <v>240</v>
      </c>
      <c r="T490" s="139">
        <v>0</v>
      </c>
      <c r="U490" s="139"/>
      <c r="V490" s="139">
        <v>13320</v>
      </c>
      <c r="W490" s="139"/>
      <c r="X490" s="139">
        <v>13320</v>
      </c>
      <c r="Y490" s="139"/>
    </row>
    <row r="491" spans="1:25" x14ac:dyDescent="0.25">
      <c r="A491" s="140">
        <v>4210201213</v>
      </c>
      <c r="B491" s="142" t="s">
        <v>239</v>
      </c>
      <c r="C491" s="139">
        <v>0</v>
      </c>
      <c r="D491" s="139"/>
      <c r="E491" s="139">
        <v>22669</v>
      </c>
      <c r="F491" s="139"/>
      <c r="G491" s="139">
        <v>22669</v>
      </c>
      <c r="H491" s="139"/>
      <c r="I491" s="142" t="s">
        <v>695</v>
      </c>
      <c r="J491" s="142" t="s">
        <v>59</v>
      </c>
      <c r="K491" s="142" t="s">
        <v>699</v>
      </c>
      <c r="L491" s="142" t="s">
        <v>783</v>
      </c>
      <c r="M491" s="139">
        <f t="shared" si="28"/>
        <v>22669</v>
      </c>
      <c r="N491" s="139">
        <f t="shared" si="29"/>
        <v>0</v>
      </c>
      <c r="O491" s="139">
        <f t="shared" si="30"/>
        <v>22669</v>
      </c>
      <c r="P491" s="139">
        <f t="shared" si="31"/>
        <v>0</v>
      </c>
      <c r="R491" s="140">
        <v>4210201213</v>
      </c>
      <c r="S491" s="142" t="s">
        <v>239</v>
      </c>
      <c r="T491" s="139">
        <v>0</v>
      </c>
      <c r="U491" s="139"/>
      <c r="V491" s="139">
        <v>22669</v>
      </c>
      <c r="W491" s="139"/>
      <c r="X491" s="139">
        <v>22669</v>
      </c>
      <c r="Y491" s="139"/>
    </row>
    <row r="492" spans="1:25" x14ac:dyDescent="0.25">
      <c r="A492" s="140">
        <v>4210201215</v>
      </c>
      <c r="B492" s="142" t="s">
        <v>238</v>
      </c>
      <c r="C492" s="139">
        <v>0</v>
      </c>
      <c r="D492" s="139"/>
      <c r="E492" s="139">
        <v>4950</v>
      </c>
      <c r="F492" s="139"/>
      <c r="G492" s="139">
        <v>4950</v>
      </c>
      <c r="H492" s="139"/>
      <c r="I492" s="142" t="s">
        <v>695</v>
      </c>
      <c r="J492" s="142" t="s">
        <v>59</v>
      </c>
      <c r="K492" s="142" t="s">
        <v>698</v>
      </c>
      <c r="L492" s="142" t="s">
        <v>120</v>
      </c>
      <c r="M492" s="139">
        <f t="shared" si="28"/>
        <v>4950</v>
      </c>
      <c r="N492" s="139">
        <f t="shared" si="29"/>
        <v>0</v>
      </c>
      <c r="O492" s="139">
        <f t="shared" si="30"/>
        <v>4950</v>
      </c>
      <c r="P492" s="139">
        <f t="shared" si="31"/>
        <v>0</v>
      </c>
      <c r="R492" s="140">
        <v>4210201215</v>
      </c>
      <c r="S492" s="142" t="s">
        <v>238</v>
      </c>
      <c r="T492" s="139">
        <v>0</v>
      </c>
      <c r="U492" s="139"/>
      <c r="V492" s="139">
        <v>4950</v>
      </c>
      <c r="W492" s="139"/>
      <c r="X492" s="139">
        <v>4950</v>
      </c>
      <c r="Y492" s="139"/>
    </row>
    <row r="493" spans="1:25" x14ac:dyDescent="0.25">
      <c r="A493" s="140">
        <v>4210201216</v>
      </c>
      <c r="B493" s="142" t="s">
        <v>237</v>
      </c>
      <c r="C493" s="139">
        <v>0</v>
      </c>
      <c r="D493" s="139"/>
      <c r="E493" s="139">
        <v>5224.4399999999996</v>
      </c>
      <c r="F493" s="139"/>
      <c r="G493" s="139">
        <v>5224.4399999999996</v>
      </c>
      <c r="H493" s="139"/>
      <c r="I493" s="142" t="s">
        <v>695</v>
      </c>
      <c r="J493" s="142" t="s">
        <v>59</v>
      </c>
      <c r="K493" s="142" t="s">
        <v>698</v>
      </c>
      <c r="L493" s="142" t="s">
        <v>701</v>
      </c>
      <c r="M493" s="139">
        <f t="shared" si="28"/>
        <v>5224</v>
      </c>
      <c r="N493" s="139">
        <f t="shared" si="29"/>
        <v>0</v>
      </c>
      <c r="O493" s="139">
        <f t="shared" si="30"/>
        <v>5224</v>
      </c>
      <c r="P493" s="139">
        <f t="shared" si="31"/>
        <v>0</v>
      </c>
      <c r="R493" s="140">
        <v>4210201216</v>
      </c>
      <c r="S493" s="142" t="s">
        <v>237</v>
      </c>
      <c r="T493" s="139">
        <v>0</v>
      </c>
      <c r="U493" s="139"/>
      <c r="V493" s="139">
        <v>5224.4399999999996</v>
      </c>
      <c r="W493" s="139"/>
      <c r="X493" s="139">
        <v>5224.4399999999996</v>
      </c>
      <c r="Y493" s="139"/>
    </row>
    <row r="494" spans="1:25" x14ac:dyDescent="0.25">
      <c r="A494" s="140">
        <v>4210201217</v>
      </c>
      <c r="B494" s="142" t="s">
        <v>236</v>
      </c>
      <c r="C494" s="139">
        <v>0</v>
      </c>
      <c r="D494" s="139"/>
      <c r="E494" s="139">
        <v>96773</v>
      </c>
      <c r="F494" s="139"/>
      <c r="G494" s="139">
        <v>96773</v>
      </c>
      <c r="H494" s="139"/>
      <c r="I494" s="142" t="s">
        <v>695</v>
      </c>
      <c r="J494" s="142" t="s">
        <v>59</v>
      </c>
      <c r="K494" s="142" t="s">
        <v>698</v>
      </c>
      <c r="L494" s="142" t="s">
        <v>778</v>
      </c>
      <c r="M494" s="139">
        <f t="shared" si="28"/>
        <v>96773</v>
      </c>
      <c r="N494" s="139">
        <f t="shared" si="29"/>
        <v>0</v>
      </c>
      <c r="O494" s="139">
        <f t="shared" si="30"/>
        <v>96773</v>
      </c>
      <c r="P494" s="139">
        <f t="shared" si="31"/>
        <v>0</v>
      </c>
      <c r="R494" s="140">
        <v>4210201217</v>
      </c>
      <c r="S494" s="142" t="s">
        <v>236</v>
      </c>
      <c r="T494" s="139">
        <v>0</v>
      </c>
      <c r="U494" s="139"/>
      <c r="V494" s="139">
        <v>96773</v>
      </c>
      <c r="W494" s="139"/>
      <c r="X494" s="139">
        <v>96773</v>
      </c>
      <c r="Y494" s="139"/>
    </row>
    <row r="495" spans="1:25" x14ac:dyDescent="0.25">
      <c r="A495" s="140">
        <v>4210201218</v>
      </c>
      <c r="B495" s="142" t="s">
        <v>235</v>
      </c>
      <c r="C495" s="139">
        <v>0</v>
      </c>
      <c r="D495" s="139"/>
      <c r="E495" s="139">
        <v>8632</v>
      </c>
      <c r="F495" s="139"/>
      <c r="G495" s="139">
        <v>8632</v>
      </c>
      <c r="H495" s="139"/>
      <c r="I495" s="142" t="s">
        <v>695</v>
      </c>
      <c r="J495" s="142" t="s">
        <v>59</v>
      </c>
      <c r="K495" s="142" t="s">
        <v>698</v>
      </c>
      <c r="L495" s="142" t="s">
        <v>700</v>
      </c>
      <c r="M495" s="139">
        <f t="shared" si="28"/>
        <v>8632</v>
      </c>
      <c r="N495" s="139">
        <f t="shared" si="29"/>
        <v>0</v>
      </c>
      <c r="O495" s="139">
        <f t="shared" si="30"/>
        <v>8632</v>
      </c>
      <c r="P495" s="139">
        <f t="shared" si="31"/>
        <v>0</v>
      </c>
      <c r="R495" s="140">
        <v>4210201218</v>
      </c>
      <c r="S495" s="142" t="s">
        <v>235</v>
      </c>
      <c r="T495" s="139">
        <v>0</v>
      </c>
      <c r="U495" s="139"/>
      <c r="V495" s="139">
        <v>8632</v>
      </c>
      <c r="W495" s="139"/>
      <c r="X495" s="139">
        <v>8632</v>
      </c>
      <c r="Y495" s="139"/>
    </row>
    <row r="496" spans="1:25" x14ac:dyDescent="0.25">
      <c r="A496" s="140">
        <v>4210201220</v>
      </c>
      <c r="B496" s="142" t="s">
        <v>869</v>
      </c>
      <c r="C496" s="139">
        <v>0</v>
      </c>
      <c r="D496" s="139"/>
      <c r="E496" s="139">
        <v>51500</v>
      </c>
      <c r="F496" s="139">
        <v>1500</v>
      </c>
      <c r="G496" s="139">
        <v>50000</v>
      </c>
      <c r="H496" s="139"/>
      <c r="I496" s="142" t="s">
        <v>695</v>
      </c>
      <c r="J496" s="142" t="s">
        <v>59</v>
      </c>
      <c r="K496" s="142" t="s">
        <v>698</v>
      </c>
      <c r="L496" s="142" t="s">
        <v>696</v>
      </c>
      <c r="M496" s="139">
        <f t="shared" si="28"/>
        <v>50000</v>
      </c>
      <c r="N496" s="139">
        <f t="shared" si="29"/>
        <v>0</v>
      </c>
      <c r="O496" s="139">
        <f t="shared" si="30"/>
        <v>51500</v>
      </c>
      <c r="P496" s="139">
        <f t="shared" si="31"/>
        <v>1500</v>
      </c>
      <c r="R496" s="140">
        <v>4210201220</v>
      </c>
      <c r="S496" s="142" t="s">
        <v>869</v>
      </c>
      <c r="T496" s="139">
        <v>0</v>
      </c>
      <c r="U496" s="139"/>
      <c r="V496" s="139">
        <v>51500</v>
      </c>
      <c r="W496" s="139">
        <v>1500</v>
      </c>
      <c r="X496" s="139">
        <v>50000</v>
      </c>
      <c r="Y496" s="139"/>
    </row>
    <row r="497" spans="1:25" x14ac:dyDescent="0.25">
      <c r="A497" s="140">
        <v>4210201221</v>
      </c>
      <c r="B497" s="142" t="s">
        <v>232</v>
      </c>
      <c r="C497" s="139">
        <v>0</v>
      </c>
      <c r="D497" s="139"/>
      <c r="E497" s="139">
        <v>24612.29</v>
      </c>
      <c r="F497" s="139"/>
      <c r="G497" s="139">
        <v>24612.29</v>
      </c>
      <c r="H497" s="139"/>
      <c r="I497" s="142" t="s">
        <v>695</v>
      </c>
      <c r="J497" s="142" t="s">
        <v>59</v>
      </c>
      <c r="K497" s="142" t="s">
        <v>698</v>
      </c>
      <c r="L497" s="142" t="s">
        <v>703</v>
      </c>
      <c r="M497" s="139">
        <f t="shared" si="28"/>
        <v>24612</v>
      </c>
      <c r="N497" s="139">
        <f t="shared" si="29"/>
        <v>0</v>
      </c>
      <c r="O497" s="139">
        <f t="shared" si="30"/>
        <v>24612</v>
      </c>
      <c r="P497" s="139">
        <f t="shared" si="31"/>
        <v>0</v>
      </c>
      <c r="R497" s="140">
        <v>4210201221</v>
      </c>
      <c r="S497" s="142" t="s">
        <v>232</v>
      </c>
      <c r="T497" s="139">
        <v>0</v>
      </c>
      <c r="U497" s="139"/>
      <c r="V497" s="139">
        <v>24612.29</v>
      </c>
      <c r="W497" s="139"/>
      <c r="X497" s="139">
        <v>24612.29</v>
      </c>
      <c r="Y497" s="139"/>
    </row>
    <row r="498" spans="1:25" x14ac:dyDescent="0.25">
      <c r="A498" s="140">
        <v>4210201223</v>
      </c>
      <c r="B498" s="142" t="s">
        <v>759</v>
      </c>
      <c r="C498" s="139">
        <v>0</v>
      </c>
      <c r="D498" s="139"/>
      <c r="E498" s="139">
        <v>101044</v>
      </c>
      <c r="F498" s="139"/>
      <c r="G498" s="139">
        <v>101044</v>
      </c>
      <c r="H498" s="139"/>
      <c r="I498" s="142" t="s">
        <v>695</v>
      </c>
      <c r="J498" s="142" t="s">
        <v>59</v>
      </c>
      <c r="K498" s="142" t="s">
        <v>698</v>
      </c>
      <c r="L498" s="142" t="s">
        <v>769</v>
      </c>
      <c r="M498" s="139">
        <f t="shared" si="28"/>
        <v>101044</v>
      </c>
      <c r="N498" s="139">
        <f t="shared" si="29"/>
        <v>0</v>
      </c>
      <c r="O498" s="139">
        <f t="shared" si="30"/>
        <v>101044</v>
      </c>
      <c r="P498" s="139">
        <f t="shared" si="31"/>
        <v>0</v>
      </c>
      <c r="R498" s="140">
        <v>4210201223</v>
      </c>
      <c r="S498" s="142" t="s">
        <v>759</v>
      </c>
      <c r="T498" s="139">
        <v>0</v>
      </c>
      <c r="U498" s="139"/>
      <c r="V498" s="139">
        <v>101044</v>
      </c>
      <c r="W498" s="139"/>
      <c r="X498" s="139">
        <v>101044</v>
      </c>
      <c r="Y498" s="139"/>
    </row>
    <row r="499" spans="1:25" x14ac:dyDescent="0.25">
      <c r="A499" s="140">
        <v>4210201225</v>
      </c>
      <c r="B499" s="142" t="s">
        <v>870</v>
      </c>
      <c r="C499" s="139">
        <v>0</v>
      </c>
      <c r="D499" s="139"/>
      <c r="E499" s="139">
        <v>178788</v>
      </c>
      <c r="F499" s="139"/>
      <c r="G499" s="139">
        <v>178788</v>
      </c>
      <c r="H499" s="139"/>
      <c r="I499" s="142" t="s">
        <v>695</v>
      </c>
      <c r="J499" s="142" t="s">
        <v>59</v>
      </c>
      <c r="K499" s="142" t="s">
        <v>698</v>
      </c>
      <c r="L499" s="142" t="s">
        <v>782</v>
      </c>
      <c r="M499" s="139">
        <f t="shared" si="28"/>
        <v>178788</v>
      </c>
      <c r="N499" s="139">
        <f t="shared" si="29"/>
        <v>0</v>
      </c>
      <c r="O499" s="139">
        <f t="shared" si="30"/>
        <v>178788</v>
      </c>
      <c r="P499" s="139">
        <f t="shared" si="31"/>
        <v>0</v>
      </c>
      <c r="R499" s="140">
        <v>4210201225</v>
      </c>
      <c r="S499" s="142" t="s">
        <v>870</v>
      </c>
      <c r="T499" s="139">
        <v>0</v>
      </c>
      <c r="U499" s="139"/>
      <c r="V499" s="139">
        <v>178788</v>
      </c>
      <c r="W499" s="139"/>
      <c r="X499" s="139">
        <v>178788</v>
      </c>
      <c r="Y499" s="139"/>
    </row>
    <row r="500" spans="1:25" s="156" customFormat="1" ht="15" customHeight="1" x14ac:dyDescent="0.25">
      <c r="A500" s="157">
        <v>422</v>
      </c>
      <c r="B500" s="158" t="s">
        <v>230</v>
      </c>
      <c r="C500" s="154"/>
      <c r="D500" s="154"/>
      <c r="E500" s="154"/>
      <c r="F500" s="154"/>
      <c r="G500" s="154"/>
      <c r="H500" s="154"/>
      <c r="I500" s="158"/>
      <c r="J500" s="158"/>
      <c r="K500" s="158"/>
      <c r="L500" s="158"/>
      <c r="M500" s="154"/>
      <c r="N500" s="154"/>
      <c r="O500" s="154"/>
      <c r="P500" s="154"/>
      <c r="R500" s="157">
        <v>422</v>
      </c>
      <c r="S500" s="158" t="s">
        <v>230</v>
      </c>
      <c r="T500" s="154">
        <v>0</v>
      </c>
      <c r="U500" s="154"/>
      <c r="V500" s="154">
        <v>4479892.37</v>
      </c>
      <c r="W500" s="154">
        <v>100</v>
      </c>
      <c r="X500" s="154">
        <v>4479792.37</v>
      </c>
      <c r="Y500" s="154"/>
    </row>
    <row r="501" spans="1:25" s="156" customFormat="1" ht="15" customHeight="1" x14ac:dyDescent="0.25">
      <c r="A501" s="157">
        <v>42201</v>
      </c>
      <c r="B501" s="158" t="s">
        <v>229</v>
      </c>
      <c r="C501" s="154"/>
      <c r="D501" s="154"/>
      <c r="E501" s="154"/>
      <c r="F501" s="154"/>
      <c r="G501" s="154"/>
      <c r="H501" s="154"/>
      <c r="I501" s="158"/>
      <c r="J501" s="158"/>
      <c r="K501" s="158"/>
      <c r="L501" s="158"/>
      <c r="M501" s="154"/>
      <c r="N501" s="154"/>
      <c r="O501" s="154"/>
      <c r="P501" s="154"/>
      <c r="R501" s="157">
        <v>42201</v>
      </c>
      <c r="S501" s="158" t="s">
        <v>229</v>
      </c>
      <c r="T501" s="154">
        <v>0</v>
      </c>
      <c r="U501" s="154"/>
      <c r="V501" s="154">
        <v>3969613.37</v>
      </c>
      <c r="W501" s="154">
        <v>100</v>
      </c>
      <c r="X501" s="154">
        <v>3969513.37</v>
      </c>
      <c r="Y501" s="154"/>
    </row>
    <row r="502" spans="1:25" s="156" customFormat="1" ht="15" customHeight="1" x14ac:dyDescent="0.25">
      <c r="A502" s="157">
        <v>42201001</v>
      </c>
      <c r="B502" s="158" t="s">
        <v>228</v>
      </c>
      <c r="C502" s="154"/>
      <c r="D502" s="154"/>
      <c r="E502" s="154"/>
      <c r="F502" s="154"/>
      <c r="G502" s="154"/>
      <c r="H502" s="154"/>
      <c r="I502" s="158"/>
      <c r="J502" s="158"/>
      <c r="K502" s="158"/>
      <c r="L502" s="158"/>
      <c r="M502" s="154"/>
      <c r="N502" s="154"/>
      <c r="O502" s="154"/>
      <c r="P502" s="154"/>
      <c r="R502" s="157">
        <v>42201001</v>
      </c>
      <c r="S502" s="158" t="s">
        <v>228</v>
      </c>
      <c r="T502" s="154">
        <v>0</v>
      </c>
      <c r="U502" s="154"/>
      <c r="V502" s="154">
        <v>3969613.37</v>
      </c>
      <c r="W502" s="154">
        <v>100</v>
      </c>
      <c r="X502" s="154">
        <v>3969513.37</v>
      </c>
      <c r="Y502" s="154"/>
    </row>
    <row r="503" spans="1:25" ht="15" customHeight="1" x14ac:dyDescent="0.25">
      <c r="A503" s="140">
        <v>4220100101</v>
      </c>
      <c r="B503" s="142" t="s">
        <v>227</v>
      </c>
      <c r="C503" s="139">
        <v>0</v>
      </c>
      <c r="D503" s="139"/>
      <c r="E503" s="139">
        <v>1458707.44</v>
      </c>
      <c r="F503" s="139"/>
      <c r="G503" s="139">
        <v>1458707.44</v>
      </c>
      <c r="H503" s="139"/>
      <c r="I503" s="142" t="s">
        <v>695</v>
      </c>
      <c r="J503" s="142" t="s">
        <v>59</v>
      </c>
      <c r="K503" s="142" t="s">
        <v>698</v>
      </c>
      <c r="L503" s="142" t="s">
        <v>782</v>
      </c>
      <c r="M503" s="139">
        <f t="shared" si="28"/>
        <v>1458707</v>
      </c>
      <c r="N503" s="139">
        <f t="shared" si="29"/>
        <v>0</v>
      </c>
      <c r="O503" s="139">
        <f t="shared" si="30"/>
        <v>1458707</v>
      </c>
      <c r="P503" s="139">
        <f t="shared" si="31"/>
        <v>0</v>
      </c>
      <c r="R503" s="140">
        <v>4220100101</v>
      </c>
      <c r="S503" s="142" t="s">
        <v>227</v>
      </c>
      <c r="T503" s="139">
        <v>0</v>
      </c>
      <c r="U503" s="139"/>
      <c r="V503" s="139">
        <v>1458707.44</v>
      </c>
      <c r="W503" s="139"/>
      <c r="X503" s="139">
        <v>1458707.44</v>
      </c>
      <c r="Y503" s="139"/>
    </row>
    <row r="504" spans="1:25" ht="15" customHeight="1" x14ac:dyDescent="0.25">
      <c r="A504" s="140">
        <v>4220100104</v>
      </c>
      <c r="B504" s="142" t="s">
        <v>226</v>
      </c>
      <c r="C504" s="139">
        <v>0</v>
      </c>
      <c r="D504" s="139"/>
      <c r="E504" s="139">
        <v>260377.9</v>
      </c>
      <c r="F504" s="139"/>
      <c r="G504" s="139">
        <v>260377.9</v>
      </c>
      <c r="H504" s="139"/>
      <c r="I504" s="142" t="s">
        <v>695</v>
      </c>
      <c r="J504" s="142" t="s">
        <v>59</v>
      </c>
      <c r="K504" s="142" t="s">
        <v>698</v>
      </c>
      <c r="L504" s="142" t="s">
        <v>700</v>
      </c>
      <c r="M504" s="139">
        <f t="shared" si="28"/>
        <v>260378</v>
      </c>
      <c r="N504" s="139">
        <f t="shared" si="29"/>
        <v>0</v>
      </c>
      <c r="O504" s="139">
        <f t="shared" si="30"/>
        <v>260378</v>
      </c>
      <c r="P504" s="139">
        <f t="shared" si="31"/>
        <v>0</v>
      </c>
      <c r="R504" s="140">
        <v>4220100104</v>
      </c>
      <c r="S504" s="142" t="s">
        <v>226</v>
      </c>
      <c r="T504" s="139">
        <v>0</v>
      </c>
      <c r="U504" s="139"/>
      <c r="V504" s="139">
        <v>260377.9</v>
      </c>
      <c r="W504" s="139"/>
      <c r="X504" s="139">
        <v>260377.9</v>
      </c>
      <c r="Y504" s="139"/>
    </row>
    <row r="505" spans="1:25" ht="15" customHeight="1" x14ac:dyDescent="0.25">
      <c r="A505" s="140">
        <v>4220100105</v>
      </c>
      <c r="B505" s="142" t="s">
        <v>225</v>
      </c>
      <c r="C505" s="139">
        <v>0</v>
      </c>
      <c r="D505" s="139"/>
      <c r="E505" s="139">
        <v>136493.32999999999</v>
      </c>
      <c r="F505" s="139"/>
      <c r="G505" s="139">
        <v>136493.32999999999</v>
      </c>
      <c r="H505" s="139"/>
      <c r="I505" s="142" t="s">
        <v>695</v>
      </c>
      <c r="J505" s="142" t="s">
        <v>59</v>
      </c>
      <c r="K505" s="142" t="s">
        <v>698</v>
      </c>
      <c r="L505" s="142" t="s">
        <v>701</v>
      </c>
      <c r="M505" s="139">
        <f t="shared" si="28"/>
        <v>136493</v>
      </c>
      <c r="N505" s="139">
        <f t="shared" si="29"/>
        <v>0</v>
      </c>
      <c r="O505" s="139">
        <f t="shared" si="30"/>
        <v>136493</v>
      </c>
      <c r="P505" s="139">
        <f t="shared" si="31"/>
        <v>0</v>
      </c>
      <c r="R505" s="140">
        <v>4220100105</v>
      </c>
      <c r="S505" s="142" t="s">
        <v>225</v>
      </c>
      <c r="T505" s="139">
        <v>0</v>
      </c>
      <c r="U505" s="139"/>
      <c r="V505" s="139">
        <v>136493.32999999999</v>
      </c>
      <c r="W505" s="139"/>
      <c r="X505" s="139">
        <v>136493.32999999999</v>
      </c>
      <c r="Y505" s="139"/>
    </row>
    <row r="506" spans="1:25" ht="15" customHeight="1" x14ac:dyDescent="0.25">
      <c r="A506" s="140">
        <v>4220100109</v>
      </c>
      <c r="B506" s="142" t="s">
        <v>224</v>
      </c>
      <c r="C506" s="139">
        <v>0</v>
      </c>
      <c r="D506" s="139"/>
      <c r="E506" s="139">
        <v>12915</v>
      </c>
      <c r="F506" s="139"/>
      <c r="G506" s="139">
        <v>12915</v>
      </c>
      <c r="H506" s="139"/>
      <c r="I506" s="142" t="s">
        <v>695</v>
      </c>
      <c r="J506" s="142" t="s">
        <v>59</v>
      </c>
      <c r="K506" s="142" t="s">
        <v>698</v>
      </c>
      <c r="L506" s="142" t="s">
        <v>120</v>
      </c>
      <c r="M506" s="139">
        <f t="shared" si="28"/>
        <v>12915</v>
      </c>
      <c r="N506" s="139">
        <f t="shared" si="29"/>
        <v>0</v>
      </c>
      <c r="O506" s="139">
        <f t="shared" si="30"/>
        <v>12915</v>
      </c>
      <c r="P506" s="139">
        <f t="shared" si="31"/>
        <v>0</v>
      </c>
      <c r="R506" s="140">
        <v>4220100109</v>
      </c>
      <c r="S506" s="142" t="s">
        <v>224</v>
      </c>
      <c r="T506" s="139">
        <v>0</v>
      </c>
      <c r="U506" s="139"/>
      <c r="V506" s="139">
        <v>12915</v>
      </c>
      <c r="W506" s="139"/>
      <c r="X506" s="139">
        <v>12915</v>
      </c>
      <c r="Y506" s="139"/>
    </row>
    <row r="507" spans="1:25" ht="15" customHeight="1" x14ac:dyDescent="0.25">
      <c r="A507" s="140">
        <v>4220100110</v>
      </c>
      <c r="B507" s="142" t="s">
        <v>223</v>
      </c>
      <c r="C507" s="139">
        <v>0</v>
      </c>
      <c r="D507" s="139"/>
      <c r="E507" s="139">
        <v>242146.92</v>
      </c>
      <c r="F507" s="139"/>
      <c r="G507" s="139">
        <v>242146.92</v>
      </c>
      <c r="H507" s="139"/>
      <c r="I507" s="142" t="s">
        <v>695</v>
      </c>
      <c r="J507" s="142" t="s">
        <v>59</v>
      </c>
      <c r="K507" s="142" t="s">
        <v>698</v>
      </c>
      <c r="L507" s="142" t="s">
        <v>703</v>
      </c>
      <c r="M507" s="139">
        <f t="shared" si="28"/>
        <v>242147</v>
      </c>
      <c r="N507" s="139">
        <f t="shared" si="29"/>
        <v>0</v>
      </c>
      <c r="O507" s="139">
        <f t="shared" si="30"/>
        <v>242147</v>
      </c>
      <c r="P507" s="139">
        <f t="shared" si="31"/>
        <v>0</v>
      </c>
      <c r="R507" s="140">
        <v>4220100110</v>
      </c>
      <c r="S507" s="142" t="s">
        <v>223</v>
      </c>
      <c r="T507" s="139">
        <v>0</v>
      </c>
      <c r="U507" s="139"/>
      <c r="V507" s="139">
        <v>242146.92</v>
      </c>
      <c r="W507" s="139"/>
      <c r="X507" s="139">
        <v>242146.92</v>
      </c>
      <c r="Y507" s="139"/>
    </row>
    <row r="508" spans="1:25" ht="15" customHeight="1" x14ac:dyDescent="0.25">
      <c r="A508" s="140">
        <v>4220100112</v>
      </c>
      <c r="B508" s="142" t="s">
        <v>222</v>
      </c>
      <c r="C508" s="139">
        <v>0</v>
      </c>
      <c r="D508" s="139"/>
      <c r="E508" s="139">
        <v>87223</v>
      </c>
      <c r="F508" s="139"/>
      <c r="G508" s="139">
        <v>87223</v>
      </c>
      <c r="H508" s="139"/>
      <c r="I508" s="142" t="s">
        <v>695</v>
      </c>
      <c r="J508" s="142" t="s">
        <v>59</v>
      </c>
      <c r="K508" s="142" t="s">
        <v>698</v>
      </c>
      <c r="L508" s="142" t="s">
        <v>782</v>
      </c>
      <c r="M508" s="139">
        <f t="shared" si="28"/>
        <v>87223</v>
      </c>
      <c r="N508" s="139">
        <f t="shared" si="29"/>
        <v>0</v>
      </c>
      <c r="O508" s="139">
        <f t="shared" si="30"/>
        <v>87223</v>
      </c>
      <c r="P508" s="139">
        <f t="shared" si="31"/>
        <v>0</v>
      </c>
      <c r="R508" s="140">
        <v>4220100112</v>
      </c>
      <c r="S508" s="142" t="s">
        <v>222</v>
      </c>
      <c r="T508" s="139">
        <v>0</v>
      </c>
      <c r="U508" s="139"/>
      <c r="V508" s="139">
        <v>87223</v>
      </c>
      <c r="W508" s="139"/>
      <c r="X508" s="139">
        <v>87223</v>
      </c>
      <c r="Y508" s="139"/>
    </row>
    <row r="509" spans="1:25" ht="15" customHeight="1" x14ac:dyDescent="0.25">
      <c r="A509" s="140">
        <v>4220100114</v>
      </c>
      <c r="B509" s="142" t="s">
        <v>871</v>
      </c>
      <c r="C509" s="139">
        <v>0</v>
      </c>
      <c r="D509" s="139"/>
      <c r="E509" s="139">
        <v>102728</v>
      </c>
      <c r="F509" s="139"/>
      <c r="G509" s="139">
        <v>102728</v>
      </c>
      <c r="H509" s="139"/>
      <c r="I509" s="142" t="s">
        <v>695</v>
      </c>
      <c r="J509" s="142" t="s">
        <v>59</v>
      </c>
      <c r="K509" s="142" t="s">
        <v>698</v>
      </c>
      <c r="L509" s="142" t="s">
        <v>769</v>
      </c>
      <c r="M509" s="139">
        <f t="shared" si="28"/>
        <v>102728</v>
      </c>
      <c r="N509" s="139">
        <f t="shared" si="29"/>
        <v>0</v>
      </c>
      <c r="O509" s="139">
        <f t="shared" si="30"/>
        <v>102728</v>
      </c>
      <c r="P509" s="139">
        <f t="shared" si="31"/>
        <v>0</v>
      </c>
      <c r="R509" s="140">
        <v>4220100114</v>
      </c>
      <c r="S509" s="142" t="s">
        <v>871</v>
      </c>
      <c r="T509" s="139">
        <v>0</v>
      </c>
      <c r="U509" s="139"/>
      <c r="V509" s="139">
        <v>102728</v>
      </c>
      <c r="W509" s="139"/>
      <c r="X509" s="139">
        <v>102728</v>
      </c>
      <c r="Y509" s="139"/>
    </row>
    <row r="510" spans="1:25" ht="15" customHeight="1" x14ac:dyDescent="0.25">
      <c r="A510" s="140">
        <v>4220100115</v>
      </c>
      <c r="B510" s="142" t="s">
        <v>221</v>
      </c>
      <c r="C510" s="139">
        <v>0</v>
      </c>
      <c r="D510" s="139"/>
      <c r="E510" s="139">
        <v>97339</v>
      </c>
      <c r="F510" s="139"/>
      <c r="G510" s="139">
        <v>97339</v>
      </c>
      <c r="H510" s="139"/>
      <c r="I510" s="142" t="s">
        <v>695</v>
      </c>
      <c r="J510" s="142" t="s">
        <v>59</v>
      </c>
      <c r="K510" s="142" t="s">
        <v>698</v>
      </c>
      <c r="L510" s="142" t="s">
        <v>782</v>
      </c>
      <c r="M510" s="139">
        <f t="shared" si="28"/>
        <v>97339</v>
      </c>
      <c r="N510" s="139">
        <f t="shared" si="29"/>
        <v>0</v>
      </c>
      <c r="O510" s="139">
        <f t="shared" si="30"/>
        <v>97339</v>
      </c>
      <c r="P510" s="139">
        <f t="shared" si="31"/>
        <v>0</v>
      </c>
      <c r="R510" s="140">
        <v>4220100115</v>
      </c>
      <c r="S510" s="142" t="s">
        <v>221</v>
      </c>
      <c r="T510" s="139">
        <v>0</v>
      </c>
      <c r="U510" s="139"/>
      <c r="V510" s="139">
        <v>97339</v>
      </c>
      <c r="W510" s="139"/>
      <c r="X510" s="139">
        <v>97339</v>
      </c>
      <c r="Y510" s="139"/>
    </row>
    <row r="511" spans="1:25" ht="15" customHeight="1" x14ac:dyDescent="0.25">
      <c r="A511" s="140">
        <v>4220100116</v>
      </c>
      <c r="B511" s="142" t="s">
        <v>220</v>
      </c>
      <c r="C511" s="139">
        <v>0</v>
      </c>
      <c r="D511" s="139"/>
      <c r="E511" s="139">
        <v>3746</v>
      </c>
      <c r="F511" s="139"/>
      <c r="G511" s="139">
        <v>3746</v>
      </c>
      <c r="H511" s="139"/>
      <c r="I511" s="142" t="s">
        <v>695</v>
      </c>
      <c r="J511" s="142" t="s">
        <v>59</v>
      </c>
      <c r="K511" s="142" t="s">
        <v>698</v>
      </c>
      <c r="L511" s="142" t="s">
        <v>700</v>
      </c>
      <c r="M511" s="139">
        <f t="shared" si="28"/>
        <v>3746</v>
      </c>
      <c r="N511" s="139">
        <f t="shared" si="29"/>
        <v>0</v>
      </c>
      <c r="O511" s="139">
        <f t="shared" si="30"/>
        <v>3746</v>
      </c>
      <c r="P511" s="139">
        <f t="shared" si="31"/>
        <v>0</v>
      </c>
      <c r="R511" s="140">
        <v>4220100116</v>
      </c>
      <c r="S511" s="142" t="s">
        <v>220</v>
      </c>
      <c r="T511" s="139">
        <v>0</v>
      </c>
      <c r="U511" s="139"/>
      <c r="V511" s="139">
        <v>3746</v>
      </c>
      <c r="W511" s="139"/>
      <c r="X511" s="139">
        <v>3746</v>
      </c>
      <c r="Y511" s="139"/>
    </row>
    <row r="512" spans="1:25" ht="15" customHeight="1" x14ac:dyDescent="0.25">
      <c r="A512" s="140">
        <v>4220100117</v>
      </c>
      <c r="B512" s="142" t="s">
        <v>219</v>
      </c>
      <c r="C512" s="139">
        <v>0</v>
      </c>
      <c r="D512" s="139"/>
      <c r="E512" s="139">
        <v>75959</v>
      </c>
      <c r="F512" s="139"/>
      <c r="G512" s="139">
        <v>75959</v>
      </c>
      <c r="H512" s="139"/>
      <c r="I512" s="142" t="s">
        <v>695</v>
      </c>
      <c r="J512" s="142" t="s">
        <v>59</v>
      </c>
      <c r="K512" s="142" t="s">
        <v>698</v>
      </c>
      <c r="L512" s="142" t="s">
        <v>702</v>
      </c>
      <c r="M512" s="139">
        <f t="shared" si="28"/>
        <v>75959</v>
      </c>
      <c r="N512" s="139">
        <f t="shared" si="29"/>
        <v>0</v>
      </c>
      <c r="O512" s="139">
        <f t="shared" si="30"/>
        <v>75959</v>
      </c>
      <c r="P512" s="139">
        <f t="shared" si="31"/>
        <v>0</v>
      </c>
      <c r="R512" s="140">
        <v>4220100117</v>
      </c>
      <c r="S512" s="142" t="s">
        <v>219</v>
      </c>
      <c r="T512" s="139">
        <v>0</v>
      </c>
      <c r="U512" s="139"/>
      <c r="V512" s="139">
        <v>75959</v>
      </c>
      <c r="W512" s="139"/>
      <c r="X512" s="139">
        <v>75959</v>
      </c>
      <c r="Y512" s="139"/>
    </row>
    <row r="513" spans="1:25" ht="15" customHeight="1" x14ac:dyDescent="0.25">
      <c r="A513" s="140">
        <v>4220100118</v>
      </c>
      <c r="B513" s="142" t="s">
        <v>218</v>
      </c>
      <c r="C513" s="139">
        <v>0</v>
      </c>
      <c r="D513" s="139"/>
      <c r="E513" s="139">
        <v>74005</v>
      </c>
      <c r="F513" s="139"/>
      <c r="G513" s="139">
        <v>74005</v>
      </c>
      <c r="H513" s="139"/>
      <c r="I513" s="142" t="s">
        <v>695</v>
      </c>
      <c r="J513" s="142" t="s">
        <v>59</v>
      </c>
      <c r="K513" s="142" t="s">
        <v>698</v>
      </c>
      <c r="L513" s="142" t="s">
        <v>701</v>
      </c>
      <c r="M513" s="139">
        <f t="shared" si="28"/>
        <v>74005</v>
      </c>
      <c r="N513" s="139">
        <f t="shared" si="29"/>
        <v>0</v>
      </c>
      <c r="O513" s="139">
        <f t="shared" si="30"/>
        <v>74005</v>
      </c>
      <c r="P513" s="139">
        <f t="shared" si="31"/>
        <v>0</v>
      </c>
      <c r="R513" s="140">
        <v>4220100118</v>
      </c>
      <c r="S513" s="142" t="s">
        <v>218</v>
      </c>
      <c r="T513" s="139">
        <v>0</v>
      </c>
      <c r="U513" s="139"/>
      <c r="V513" s="139">
        <v>74005</v>
      </c>
      <c r="W513" s="139"/>
      <c r="X513" s="139">
        <v>74005</v>
      </c>
      <c r="Y513" s="139"/>
    </row>
    <row r="514" spans="1:25" ht="15" customHeight="1" x14ac:dyDescent="0.25">
      <c r="A514" s="140">
        <v>4220100119</v>
      </c>
      <c r="B514" s="142" t="s">
        <v>217</v>
      </c>
      <c r="C514" s="139">
        <v>0</v>
      </c>
      <c r="D514" s="139"/>
      <c r="E514" s="139">
        <v>112596</v>
      </c>
      <c r="F514" s="139"/>
      <c r="G514" s="139">
        <v>112596</v>
      </c>
      <c r="H514" s="139"/>
      <c r="I514" s="142" t="s">
        <v>695</v>
      </c>
      <c r="J514" s="142" t="s">
        <v>59</v>
      </c>
      <c r="K514" s="142" t="s">
        <v>698</v>
      </c>
      <c r="L514" s="142" t="s">
        <v>704</v>
      </c>
      <c r="M514" s="139">
        <f t="shared" si="28"/>
        <v>112596</v>
      </c>
      <c r="N514" s="139">
        <f t="shared" si="29"/>
        <v>0</v>
      </c>
      <c r="O514" s="139">
        <f t="shared" si="30"/>
        <v>112596</v>
      </c>
      <c r="P514" s="139">
        <f t="shared" si="31"/>
        <v>0</v>
      </c>
      <c r="R514" s="140">
        <v>4220100119</v>
      </c>
      <c r="S514" s="142" t="s">
        <v>217</v>
      </c>
      <c r="T514" s="139">
        <v>0</v>
      </c>
      <c r="U514" s="139"/>
      <c r="V514" s="139">
        <v>112596</v>
      </c>
      <c r="W514" s="139"/>
      <c r="X514" s="139">
        <v>112596</v>
      </c>
      <c r="Y514" s="139"/>
    </row>
    <row r="515" spans="1:25" ht="15" customHeight="1" x14ac:dyDescent="0.25">
      <c r="A515" s="140">
        <v>4220100121</v>
      </c>
      <c r="B515" s="142" t="s">
        <v>216</v>
      </c>
      <c r="C515" s="139">
        <v>0</v>
      </c>
      <c r="D515" s="139"/>
      <c r="E515" s="139">
        <v>110150</v>
      </c>
      <c r="F515" s="139"/>
      <c r="G515" s="139">
        <v>110150</v>
      </c>
      <c r="H515" s="139"/>
      <c r="I515" s="142" t="s">
        <v>695</v>
      </c>
      <c r="J515" s="142" t="s">
        <v>59</v>
      </c>
      <c r="K515" s="142" t="s">
        <v>698</v>
      </c>
      <c r="L515" s="142" t="s">
        <v>782</v>
      </c>
      <c r="M515" s="139">
        <f t="shared" si="28"/>
        <v>110150</v>
      </c>
      <c r="N515" s="139">
        <f t="shared" si="29"/>
        <v>0</v>
      </c>
      <c r="O515" s="139">
        <f t="shared" si="30"/>
        <v>110150</v>
      </c>
      <c r="P515" s="139">
        <f t="shared" si="31"/>
        <v>0</v>
      </c>
      <c r="R515" s="140">
        <v>4220100121</v>
      </c>
      <c r="S515" s="142" t="s">
        <v>216</v>
      </c>
      <c r="T515" s="139">
        <v>0</v>
      </c>
      <c r="U515" s="139"/>
      <c r="V515" s="139">
        <v>110150</v>
      </c>
      <c r="W515" s="139"/>
      <c r="X515" s="139">
        <v>110150</v>
      </c>
      <c r="Y515" s="139"/>
    </row>
    <row r="516" spans="1:25" ht="15" customHeight="1" x14ac:dyDescent="0.25">
      <c r="A516" s="140">
        <v>4220100122</v>
      </c>
      <c r="B516" s="142" t="s">
        <v>215</v>
      </c>
      <c r="C516" s="139">
        <v>0</v>
      </c>
      <c r="D516" s="139"/>
      <c r="E516" s="139">
        <v>3188</v>
      </c>
      <c r="F516" s="139"/>
      <c r="G516" s="139">
        <v>3188</v>
      </c>
      <c r="H516" s="139"/>
      <c r="I516" s="142" t="s">
        <v>695</v>
      </c>
      <c r="J516" s="142" t="s">
        <v>59</v>
      </c>
      <c r="K516" s="142" t="s">
        <v>698</v>
      </c>
      <c r="L516" s="142" t="s">
        <v>702</v>
      </c>
      <c r="M516" s="139">
        <f t="shared" si="28"/>
        <v>3188</v>
      </c>
      <c r="N516" s="139">
        <f t="shared" si="29"/>
        <v>0</v>
      </c>
      <c r="O516" s="139">
        <f t="shared" si="30"/>
        <v>3188</v>
      </c>
      <c r="P516" s="139">
        <f t="shared" si="31"/>
        <v>0</v>
      </c>
      <c r="R516" s="140">
        <v>4220100122</v>
      </c>
      <c r="S516" s="142" t="s">
        <v>215</v>
      </c>
      <c r="T516" s="139">
        <v>0</v>
      </c>
      <c r="U516" s="139"/>
      <c r="V516" s="139">
        <v>3188</v>
      </c>
      <c r="W516" s="139"/>
      <c r="X516" s="139">
        <v>3188</v>
      </c>
      <c r="Y516" s="139"/>
    </row>
    <row r="517" spans="1:25" ht="15" customHeight="1" x14ac:dyDescent="0.25">
      <c r="A517" s="140">
        <v>4220100123</v>
      </c>
      <c r="B517" s="142" t="s">
        <v>214</v>
      </c>
      <c r="C517" s="139">
        <v>0</v>
      </c>
      <c r="D517" s="139"/>
      <c r="E517" s="139">
        <v>6204.15</v>
      </c>
      <c r="F517" s="139"/>
      <c r="G517" s="139">
        <v>6204.15</v>
      </c>
      <c r="H517" s="139"/>
      <c r="I517" s="142" t="s">
        <v>695</v>
      </c>
      <c r="J517" s="142" t="s">
        <v>59</v>
      </c>
      <c r="K517" s="142" t="s">
        <v>698</v>
      </c>
      <c r="L517" s="142" t="s">
        <v>108</v>
      </c>
      <c r="M517" s="139">
        <f t="shared" si="28"/>
        <v>6204</v>
      </c>
      <c r="N517" s="139">
        <f t="shared" si="29"/>
        <v>0</v>
      </c>
      <c r="O517" s="139">
        <f t="shared" si="30"/>
        <v>6204</v>
      </c>
      <c r="P517" s="139">
        <f t="shared" si="31"/>
        <v>0</v>
      </c>
      <c r="R517" s="140">
        <v>4220100123</v>
      </c>
      <c r="S517" s="142" t="s">
        <v>214</v>
      </c>
      <c r="T517" s="139">
        <v>0</v>
      </c>
      <c r="U517" s="139"/>
      <c r="V517" s="139">
        <v>6204.15</v>
      </c>
      <c r="W517" s="139"/>
      <c r="X517" s="139">
        <v>6204.15</v>
      </c>
      <c r="Y517" s="139"/>
    </row>
    <row r="518" spans="1:25" ht="15" customHeight="1" x14ac:dyDescent="0.25">
      <c r="A518" s="140">
        <v>4220100124</v>
      </c>
      <c r="B518" s="142" t="s">
        <v>872</v>
      </c>
      <c r="C518" s="139">
        <v>0</v>
      </c>
      <c r="D518" s="139"/>
      <c r="E518" s="139">
        <v>29018</v>
      </c>
      <c r="F518" s="139"/>
      <c r="G518" s="139">
        <v>29018</v>
      </c>
      <c r="H518" s="139"/>
      <c r="I518" s="142" t="s">
        <v>695</v>
      </c>
      <c r="J518" s="142" t="s">
        <v>59</v>
      </c>
      <c r="K518" s="142" t="s">
        <v>698</v>
      </c>
      <c r="L518" s="142" t="s">
        <v>783</v>
      </c>
      <c r="M518" s="139">
        <f t="shared" ref="M518:M571" si="32">ROUND((G518-H518),0)</f>
        <v>29018</v>
      </c>
      <c r="N518" s="139">
        <f t="shared" ref="N518:N571" si="33">ROUND((C518-D518),0)</f>
        <v>0</v>
      </c>
      <c r="O518" s="139">
        <f t="shared" ref="O518:O572" si="34">ROUND(E518,0)</f>
        <v>29018</v>
      </c>
      <c r="P518" s="139">
        <f t="shared" ref="P518:P572" si="35">ROUND(F518,0)</f>
        <v>0</v>
      </c>
      <c r="R518" s="140">
        <v>4220100124</v>
      </c>
      <c r="S518" s="142" t="s">
        <v>872</v>
      </c>
      <c r="T518" s="139">
        <v>0</v>
      </c>
      <c r="U518" s="139"/>
      <c r="V518" s="139">
        <v>29018</v>
      </c>
      <c r="W518" s="139"/>
      <c r="X518" s="139">
        <v>29018</v>
      </c>
      <c r="Y518" s="139"/>
    </row>
    <row r="519" spans="1:25" ht="15" customHeight="1" x14ac:dyDescent="0.25">
      <c r="A519" s="140">
        <v>4220100125</v>
      </c>
      <c r="B519" s="142" t="s">
        <v>213</v>
      </c>
      <c r="C519" s="139">
        <v>0</v>
      </c>
      <c r="D519" s="139"/>
      <c r="E519" s="139">
        <v>400213</v>
      </c>
      <c r="F519" s="139"/>
      <c r="G519" s="139">
        <v>400213</v>
      </c>
      <c r="H519" s="139"/>
      <c r="I519" s="142" t="s">
        <v>695</v>
      </c>
      <c r="J519" s="142" t="s">
        <v>59</v>
      </c>
      <c r="K519" s="142" t="s">
        <v>698</v>
      </c>
      <c r="L519" s="142" t="s">
        <v>783</v>
      </c>
      <c r="M519" s="139">
        <f t="shared" si="32"/>
        <v>400213</v>
      </c>
      <c r="N519" s="139">
        <f t="shared" si="33"/>
        <v>0</v>
      </c>
      <c r="O519" s="139">
        <f t="shared" si="34"/>
        <v>400213</v>
      </c>
      <c r="P519" s="139">
        <f t="shared" si="35"/>
        <v>0</v>
      </c>
      <c r="R519" s="140">
        <v>4220100125</v>
      </c>
      <c r="S519" s="142" t="s">
        <v>213</v>
      </c>
      <c r="T519" s="139">
        <v>0</v>
      </c>
      <c r="U519" s="139"/>
      <c r="V519" s="139">
        <v>400213</v>
      </c>
      <c r="W519" s="139"/>
      <c r="X519" s="139">
        <v>400213</v>
      </c>
      <c r="Y519" s="139"/>
    </row>
    <row r="520" spans="1:25" ht="15" customHeight="1" x14ac:dyDescent="0.25">
      <c r="A520" s="140">
        <v>4220100126</v>
      </c>
      <c r="B520" s="142" t="s">
        <v>873</v>
      </c>
      <c r="C520" s="139">
        <v>0</v>
      </c>
      <c r="D520" s="139"/>
      <c r="E520" s="139">
        <v>1500</v>
      </c>
      <c r="F520" s="139"/>
      <c r="G520" s="139">
        <v>1500</v>
      </c>
      <c r="H520" s="139"/>
      <c r="I520" s="142" t="s">
        <v>695</v>
      </c>
      <c r="J520" s="142" t="s">
        <v>59</v>
      </c>
      <c r="K520" s="142" t="s">
        <v>698</v>
      </c>
      <c r="L520" s="142" t="s">
        <v>700</v>
      </c>
      <c r="M520" s="139">
        <f t="shared" si="32"/>
        <v>1500</v>
      </c>
      <c r="N520" s="139">
        <f t="shared" si="33"/>
        <v>0</v>
      </c>
      <c r="O520" s="139">
        <f t="shared" si="34"/>
        <v>1500</v>
      </c>
      <c r="P520" s="139">
        <f t="shared" si="35"/>
        <v>0</v>
      </c>
      <c r="R520" s="140">
        <v>4220100126</v>
      </c>
      <c r="S520" s="142" t="s">
        <v>873</v>
      </c>
      <c r="T520" s="139">
        <v>0</v>
      </c>
      <c r="U520" s="139"/>
      <c r="V520" s="139">
        <v>1500</v>
      </c>
      <c r="W520" s="139"/>
      <c r="X520" s="139">
        <v>1500</v>
      </c>
      <c r="Y520" s="139"/>
    </row>
    <row r="521" spans="1:25" ht="15" customHeight="1" x14ac:dyDescent="0.25">
      <c r="A521" s="140">
        <v>4220100127</v>
      </c>
      <c r="B521" s="142" t="s">
        <v>212</v>
      </c>
      <c r="C521" s="139">
        <v>0</v>
      </c>
      <c r="D521" s="139"/>
      <c r="E521" s="139">
        <v>34780</v>
      </c>
      <c r="F521" s="139"/>
      <c r="G521" s="139">
        <v>34780</v>
      </c>
      <c r="H521" s="139"/>
      <c r="I521" s="142" t="s">
        <v>695</v>
      </c>
      <c r="J521" s="142" t="s">
        <v>59</v>
      </c>
      <c r="K521" s="142" t="s">
        <v>698</v>
      </c>
      <c r="L521" s="142" t="s">
        <v>915</v>
      </c>
      <c r="M521" s="139">
        <f t="shared" si="32"/>
        <v>34780</v>
      </c>
      <c r="N521" s="139">
        <f t="shared" si="33"/>
        <v>0</v>
      </c>
      <c r="O521" s="139">
        <f t="shared" si="34"/>
        <v>34780</v>
      </c>
      <c r="P521" s="139">
        <f t="shared" si="35"/>
        <v>0</v>
      </c>
      <c r="R521" s="140">
        <v>4220100127</v>
      </c>
      <c r="S521" s="142" t="s">
        <v>212</v>
      </c>
      <c r="T521" s="139">
        <v>0</v>
      </c>
      <c r="U521" s="139"/>
      <c r="V521" s="139">
        <v>34780</v>
      </c>
      <c r="W521" s="139"/>
      <c r="X521" s="139">
        <v>34780</v>
      </c>
      <c r="Y521" s="139"/>
    </row>
    <row r="522" spans="1:25" s="91" customFormat="1" ht="15" customHeight="1" x14ac:dyDescent="0.25">
      <c r="A522" s="140">
        <v>4220100128</v>
      </c>
      <c r="B522" s="142" t="s">
        <v>874</v>
      </c>
      <c r="C522" s="139">
        <v>0</v>
      </c>
      <c r="D522" s="139"/>
      <c r="E522" s="139">
        <v>64125.63</v>
      </c>
      <c r="F522" s="139">
        <v>100</v>
      </c>
      <c r="G522" s="139">
        <v>64025.63</v>
      </c>
      <c r="H522" s="139"/>
      <c r="I522" s="142" t="s">
        <v>695</v>
      </c>
      <c r="J522" s="142" t="s">
        <v>59</v>
      </c>
      <c r="K522" s="142" t="s">
        <v>698</v>
      </c>
      <c r="L522" s="142" t="s">
        <v>696</v>
      </c>
      <c r="M522" s="139">
        <f t="shared" si="32"/>
        <v>64026</v>
      </c>
      <c r="N522" s="139">
        <f t="shared" si="33"/>
        <v>0</v>
      </c>
      <c r="O522" s="139">
        <f t="shared" si="34"/>
        <v>64126</v>
      </c>
      <c r="P522" s="139">
        <f t="shared" si="35"/>
        <v>100</v>
      </c>
      <c r="R522" s="140">
        <v>4220100128</v>
      </c>
      <c r="S522" s="142" t="s">
        <v>874</v>
      </c>
      <c r="T522" s="139">
        <v>0</v>
      </c>
      <c r="U522" s="139"/>
      <c r="V522" s="139">
        <v>64125.63</v>
      </c>
      <c r="W522" s="139">
        <v>100</v>
      </c>
      <c r="X522" s="139">
        <v>64025.63</v>
      </c>
      <c r="Y522" s="139"/>
    </row>
    <row r="523" spans="1:25" ht="15" customHeight="1" x14ac:dyDescent="0.25">
      <c r="A523" s="140">
        <v>4220100129</v>
      </c>
      <c r="B523" s="142" t="s">
        <v>210</v>
      </c>
      <c r="C523" s="139">
        <v>0</v>
      </c>
      <c r="D523" s="139"/>
      <c r="E523" s="139">
        <v>67356</v>
      </c>
      <c r="F523" s="139"/>
      <c r="G523" s="139">
        <v>67356</v>
      </c>
      <c r="H523" s="139"/>
      <c r="I523" s="142" t="s">
        <v>695</v>
      </c>
      <c r="J523" s="142" t="s">
        <v>59</v>
      </c>
      <c r="K523" s="142" t="s">
        <v>698</v>
      </c>
      <c r="L523" s="142" t="s">
        <v>782</v>
      </c>
      <c r="M523" s="139">
        <f t="shared" si="32"/>
        <v>67356</v>
      </c>
      <c r="N523" s="139">
        <f t="shared" si="33"/>
        <v>0</v>
      </c>
      <c r="O523" s="139">
        <f t="shared" si="34"/>
        <v>67356</v>
      </c>
      <c r="P523" s="139">
        <f t="shared" si="35"/>
        <v>0</v>
      </c>
      <c r="R523" s="140">
        <v>4220100129</v>
      </c>
      <c r="S523" s="142" t="s">
        <v>210</v>
      </c>
      <c r="T523" s="139">
        <v>0</v>
      </c>
      <c r="U523" s="139"/>
      <c r="V523" s="139">
        <v>67356</v>
      </c>
      <c r="W523" s="139"/>
      <c r="X523" s="139">
        <v>67356</v>
      </c>
      <c r="Y523" s="139"/>
    </row>
    <row r="524" spans="1:25" ht="15" customHeight="1" x14ac:dyDescent="0.25">
      <c r="A524" s="140">
        <v>4220100130</v>
      </c>
      <c r="B524" s="142" t="s">
        <v>209</v>
      </c>
      <c r="C524" s="139">
        <v>0</v>
      </c>
      <c r="D524" s="139"/>
      <c r="E524" s="139">
        <v>11636.5</v>
      </c>
      <c r="F524" s="139"/>
      <c r="G524" s="139">
        <v>11636.5</v>
      </c>
      <c r="H524" s="139"/>
      <c r="I524" s="142" t="s">
        <v>695</v>
      </c>
      <c r="J524" s="142" t="s">
        <v>59</v>
      </c>
      <c r="K524" s="142" t="s">
        <v>698</v>
      </c>
      <c r="L524" s="142" t="s">
        <v>711</v>
      </c>
      <c r="M524" s="139">
        <f t="shared" si="32"/>
        <v>11637</v>
      </c>
      <c r="N524" s="139">
        <f t="shared" si="33"/>
        <v>0</v>
      </c>
      <c r="O524" s="139">
        <f t="shared" si="34"/>
        <v>11637</v>
      </c>
      <c r="P524" s="139">
        <f t="shared" si="35"/>
        <v>0</v>
      </c>
      <c r="R524" s="140">
        <v>4220100130</v>
      </c>
      <c r="S524" s="142" t="s">
        <v>209</v>
      </c>
      <c r="T524" s="139">
        <v>0</v>
      </c>
      <c r="U524" s="139"/>
      <c r="V524" s="139">
        <v>11636.5</v>
      </c>
      <c r="W524" s="139"/>
      <c r="X524" s="139">
        <v>11636.5</v>
      </c>
      <c r="Y524" s="139"/>
    </row>
    <row r="525" spans="1:25" ht="15" customHeight="1" x14ac:dyDescent="0.25">
      <c r="A525" s="140">
        <v>4220100131</v>
      </c>
      <c r="B525" s="142" t="s">
        <v>208</v>
      </c>
      <c r="C525" s="139">
        <v>0</v>
      </c>
      <c r="D525" s="139"/>
      <c r="E525" s="139">
        <v>179400</v>
      </c>
      <c r="F525" s="139"/>
      <c r="G525" s="139">
        <v>179400</v>
      </c>
      <c r="H525" s="139"/>
      <c r="I525" s="142" t="s">
        <v>695</v>
      </c>
      <c r="J525" s="142" t="s">
        <v>59</v>
      </c>
      <c r="K525" s="142" t="s">
        <v>698</v>
      </c>
      <c r="L525" s="142" t="s">
        <v>701</v>
      </c>
      <c r="M525" s="139">
        <f t="shared" si="32"/>
        <v>179400</v>
      </c>
      <c r="N525" s="139">
        <f t="shared" si="33"/>
        <v>0</v>
      </c>
      <c r="O525" s="139">
        <f t="shared" si="34"/>
        <v>179400</v>
      </c>
      <c r="P525" s="139">
        <f t="shared" si="35"/>
        <v>0</v>
      </c>
      <c r="R525" s="140">
        <v>4220100131</v>
      </c>
      <c r="S525" s="142" t="s">
        <v>208</v>
      </c>
      <c r="T525" s="139">
        <v>0</v>
      </c>
      <c r="U525" s="139"/>
      <c r="V525" s="139">
        <v>179400</v>
      </c>
      <c r="W525" s="139"/>
      <c r="X525" s="139">
        <v>179400</v>
      </c>
      <c r="Y525" s="139"/>
    </row>
    <row r="526" spans="1:25" ht="15" customHeight="1" x14ac:dyDescent="0.25">
      <c r="A526" s="140">
        <v>4220100133</v>
      </c>
      <c r="B526" s="142" t="s">
        <v>762</v>
      </c>
      <c r="C526" s="139">
        <v>0</v>
      </c>
      <c r="D526" s="139"/>
      <c r="E526" s="139">
        <v>26982</v>
      </c>
      <c r="F526" s="139"/>
      <c r="G526" s="139">
        <v>26982</v>
      </c>
      <c r="H526" s="139"/>
      <c r="I526" s="142" t="s">
        <v>695</v>
      </c>
      <c r="J526" s="142" t="s">
        <v>59</v>
      </c>
      <c r="K526" s="142" t="s">
        <v>698</v>
      </c>
      <c r="L526" s="142" t="s">
        <v>769</v>
      </c>
      <c r="M526" s="139">
        <f t="shared" si="32"/>
        <v>26982</v>
      </c>
      <c r="N526" s="139">
        <f t="shared" si="33"/>
        <v>0</v>
      </c>
      <c r="O526" s="139">
        <f t="shared" si="34"/>
        <v>26982</v>
      </c>
      <c r="P526" s="139">
        <f t="shared" si="35"/>
        <v>0</v>
      </c>
      <c r="R526" s="140">
        <v>4220100133</v>
      </c>
      <c r="S526" s="142" t="s">
        <v>762</v>
      </c>
      <c r="T526" s="139">
        <v>0</v>
      </c>
      <c r="U526" s="139"/>
      <c r="V526" s="139">
        <v>26982</v>
      </c>
      <c r="W526" s="139"/>
      <c r="X526" s="139">
        <v>26982</v>
      </c>
      <c r="Y526" s="139"/>
    </row>
    <row r="527" spans="1:25" ht="15" customHeight="1" x14ac:dyDescent="0.25">
      <c r="A527" s="140">
        <v>4220100134</v>
      </c>
      <c r="B527" s="142" t="s">
        <v>763</v>
      </c>
      <c r="C527" s="139">
        <v>0</v>
      </c>
      <c r="D527" s="139"/>
      <c r="E527" s="139">
        <v>67792</v>
      </c>
      <c r="F527" s="139"/>
      <c r="G527" s="139">
        <v>67792</v>
      </c>
      <c r="H527" s="139"/>
      <c r="I527" s="142" t="s">
        <v>695</v>
      </c>
      <c r="J527" s="142" t="s">
        <v>59</v>
      </c>
      <c r="K527" s="142" t="s">
        <v>698</v>
      </c>
      <c r="L527" s="142" t="s">
        <v>770</v>
      </c>
      <c r="M527" s="139">
        <f t="shared" si="32"/>
        <v>67792</v>
      </c>
      <c r="N527" s="139">
        <f t="shared" si="33"/>
        <v>0</v>
      </c>
      <c r="O527" s="139">
        <f t="shared" si="34"/>
        <v>67792</v>
      </c>
      <c r="P527" s="139">
        <f t="shared" si="35"/>
        <v>0</v>
      </c>
      <c r="R527" s="140">
        <v>4220100134</v>
      </c>
      <c r="S527" s="142" t="s">
        <v>763</v>
      </c>
      <c r="T527" s="139">
        <v>0</v>
      </c>
      <c r="U527" s="139"/>
      <c r="V527" s="139">
        <v>67792</v>
      </c>
      <c r="W527" s="139"/>
      <c r="X527" s="139">
        <v>67792</v>
      </c>
      <c r="Y527" s="139"/>
    </row>
    <row r="528" spans="1:25" ht="15" customHeight="1" x14ac:dyDescent="0.25">
      <c r="A528" s="140">
        <v>4220100135</v>
      </c>
      <c r="B528" s="142" t="s">
        <v>875</v>
      </c>
      <c r="C528" s="139">
        <v>0</v>
      </c>
      <c r="D528" s="139"/>
      <c r="E528" s="139">
        <v>114069.5</v>
      </c>
      <c r="F528" s="139"/>
      <c r="G528" s="139">
        <v>114069.5</v>
      </c>
      <c r="H528" s="139"/>
      <c r="I528" s="142" t="s">
        <v>695</v>
      </c>
      <c r="J528" s="142" t="s">
        <v>59</v>
      </c>
      <c r="K528" s="142" t="s">
        <v>698</v>
      </c>
      <c r="L528" s="142" t="s">
        <v>782</v>
      </c>
      <c r="M528" s="139">
        <f t="shared" si="32"/>
        <v>114070</v>
      </c>
      <c r="N528" s="139">
        <f t="shared" si="33"/>
        <v>0</v>
      </c>
      <c r="O528" s="139">
        <f t="shared" si="34"/>
        <v>114070</v>
      </c>
      <c r="P528" s="139">
        <f t="shared" si="35"/>
        <v>0</v>
      </c>
      <c r="R528" s="140">
        <v>4220100135</v>
      </c>
      <c r="S528" s="142" t="s">
        <v>875</v>
      </c>
      <c r="T528" s="139">
        <v>0</v>
      </c>
      <c r="U528" s="139"/>
      <c r="V528" s="139">
        <v>114069.5</v>
      </c>
      <c r="W528" s="139"/>
      <c r="X528" s="139">
        <v>114069.5</v>
      </c>
      <c r="Y528" s="139"/>
    </row>
    <row r="529" spans="1:25" ht="15" customHeight="1" x14ac:dyDescent="0.25">
      <c r="A529" s="140">
        <v>4220100136</v>
      </c>
      <c r="B529" s="142" t="s">
        <v>876</v>
      </c>
      <c r="C529" s="139">
        <v>0</v>
      </c>
      <c r="D529" s="139"/>
      <c r="E529" s="139">
        <v>188962</v>
      </c>
      <c r="F529" s="139"/>
      <c r="G529" s="139">
        <v>188962</v>
      </c>
      <c r="H529" s="139"/>
      <c r="I529" s="142" t="s">
        <v>695</v>
      </c>
      <c r="J529" s="142" t="s">
        <v>59</v>
      </c>
      <c r="K529" s="142" t="s">
        <v>698</v>
      </c>
      <c r="L529" s="142" t="s">
        <v>894</v>
      </c>
      <c r="M529" s="139">
        <f t="shared" si="32"/>
        <v>188962</v>
      </c>
      <c r="N529" s="139">
        <f t="shared" si="33"/>
        <v>0</v>
      </c>
      <c r="O529" s="139">
        <f t="shared" si="34"/>
        <v>188962</v>
      </c>
      <c r="P529" s="139">
        <f t="shared" si="35"/>
        <v>0</v>
      </c>
      <c r="R529" s="140">
        <v>4220100136</v>
      </c>
      <c r="S529" s="142" t="s">
        <v>876</v>
      </c>
      <c r="T529" s="139">
        <v>0</v>
      </c>
      <c r="U529" s="139"/>
      <c r="V529" s="139">
        <v>188962</v>
      </c>
      <c r="W529" s="139"/>
      <c r="X529" s="139">
        <v>188962</v>
      </c>
      <c r="Y529" s="139"/>
    </row>
    <row r="530" spans="1:25" s="156" customFormat="1" ht="15" customHeight="1" x14ac:dyDescent="0.25">
      <c r="A530" s="157">
        <v>42203</v>
      </c>
      <c r="B530" s="158" t="s">
        <v>877</v>
      </c>
      <c r="C530" s="154"/>
      <c r="D530" s="154"/>
      <c r="E530" s="154"/>
      <c r="F530" s="154"/>
      <c r="G530" s="154"/>
      <c r="H530" s="154"/>
      <c r="I530" s="158"/>
      <c r="J530" s="142"/>
      <c r="K530" s="142"/>
      <c r="L530" s="158"/>
      <c r="M530" s="154"/>
      <c r="N530" s="154"/>
      <c r="O530" s="154"/>
      <c r="P530" s="154"/>
      <c r="R530" s="157">
        <v>42203</v>
      </c>
      <c r="S530" s="158" t="s">
        <v>877</v>
      </c>
      <c r="T530" s="154">
        <v>0</v>
      </c>
      <c r="U530" s="154"/>
      <c r="V530" s="154">
        <v>510279</v>
      </c>
      <c r="W530" s="154"/>
      <c r="X530" s="154">
        <v>510279</v>
      </c>
      <c r="Y530" s="154"/>
    </row>
    <row r="531" spans="1:25" ht="15" customHeight="1" x14ac:dyDescent="0.25">
      <c r="A531" s="140">
        <v>42203001</v>
      </c>
      <c r="B531" s="142" t="s">
        <v>878</v>
      </c>
      <c r="C531" s="139">
        <v>0</v>
      </c>
      <c r="D531" s="139"/>
      <c r="E531" s="139">
        <v>510279</v>
      </c>
      <c r="F531" s="139"/>
      <c r="G531" s="139">
        <v>510279</v>
      </c>
      <c r="H531" s="139"/>
      <c r="I531" s="142" t="s">
        <v>695</v>
      </c>
      <c r="J531" s="142" t="s">
        <v>59</v>
      </c>
      <c r="K531" s="142" t="s">
        <v>698</v>
      </c>
      <c r="L531" s="142" t="s">
        <v>893</v>
      </c>
      <c r="M531" s="139">
        <f t="shared" si="32"/>
        <v>510279</v>
      </c>
      <c r="N531" s="139">
        <f t="shared" si="33"/>
        <v>0</v>
      </c>
      <c r="O531" s="139">
        <f t="shared" si="34"/>
        <v>510279</v>
      </c>
      <c r="P531" s="139">
        <f t="shared" si="35"/>
        <v>0</v>
      </c>
      <c r="R531" s="140">
        <v>42203001</v>
      </c>
      <c r="S531" s="142" t="s">
        <v>878</v>
      </c>
      <c r="T531" s="139">
        <v>0</v>
      </c>
      <c r="U531" s="139"/>
      <c r="V531" s="139">
        <v>510279</v>
      </c>
      <c r="W531" s="139"/>
      <c r="X531" s="139">
        <v>510279</v>
      </c>
      <c r="Y531" s="139"/>
    </row>
    <row r="532" spans="1:25" s="156" customFormat="1" ht="15" customHeight="1" x14ac:dyDescent="0.25">
      <c r="A532" s="157">
        <v>423</v>
      </c>
      <c r="B532" s="158" t="s">
        <v>207</v>
      </c>
      <c r="C532" s="154"/>
      <c r="D532" s="154"/>
      <c r="E532" s="154"/>
      <c r="F532" s="154"/>
      <c r="G532" s="154"/>
      <c r="H532" s="154"/>
      <c r="I532" s="158"/>
      <c r="J532" s="158"/>
      <c r="K532" s="158"/>
      <c r="L532" s="158"/>
      <c r="M532" s="154"/>
      <c r="N532" s="154"/>
      <c r="O532" s="154"/>
      <c r="P532" s="154"/>
      <c r="R532" s="157">
        <v>423</v>
      </c>
      <c r="S532" s="158" t="s">
        <v>207</v>
      </c>
      <c r="T532" s="154">
        <v>0</v>
      </c>
      <c r="U532" s="154"/>
      <c r="V532" s="154">
        <v>1063137.76</v>
      </c>
      <c r="W532" s="154"/>
      <c r="X532" s="154">
        <v>1063137.76</v>
      </c>
      <c r="Y532" s="154"/>
    </row>
    <row r="533" spans="1:25" s="156" customFormat="1" ht="15" customHeight="1" x14ac:dyDescent="0.25">
      <c r="A533" s="157">
        <v>42301</v>
      </c>
      <c r="B533" s="158" t="s">
        <v>206</v>
      </c>
      <c r="C533" s="154"/>
      <c r="D533" s="154"/>
      <c r="E533" s="154"/>
      <c r="F533" s="154"/>
      <c r="G533" s="154"/>
      <c r="H533" s="154"/>
      <c r="I533" s="158"/>
      <c r="J533" s="158"/>
      <c r="K533" s="158"/>
      <c r="L533" s="158"/>
      <c r="M533" s="154"/>
      <c r="N533" s="154"/>
      <c r="O533" s="154"/>
      <c r="P533" s="154"/>
      <c r="R533" s="157">
        <v>42301</v>
      </c>
      <c r="S533" s="158" t="s">
        <v>206</v>
      </c>
      <c r="T533" s="154">
        <v>0</v>
      </c>
      <c r="U533" s="154"/>
      <c r="V533" s="154">
        <v>1063137.76</v>
      </c>
      <c r="W533" s="154"/>
      <c r="X533" s="154">
        <v>1063137.76</v>
      </c>
      <c r="Y533" s="154"/>
    </row>
    <row r="534" spans="1:25" ht="15" customHeight="1" x14ac:dyDescent="0.25">
      <c r="A534" s="140">
        <v>42301001</v>
      </c>
      <c r="B534" s="142" t="s">
        <v>205</v>
      </c>
      <c r="C534" s="139">
        <v>0</v>
      </c>
      <c r="D534" s="139"/>
      <c r="E534" s="139">
        <v>574775</v>
      </c>
      <c r="F534" s="139"/>
      <c r="G534" s="139">
        <v>574775</v>
      </c>
      <c r="H534" s="139"/>
      <c r="I534" s="142" t="s">
        <v>695</v>
      </c>
      <c r="J534" s="142" t="s">
        <v>59</v>
      </c>
      <c r="K534" s="142" t="s">
        <v>698</v>
      </c>
      <c r="L534" s="142" t="s">
        <v>782</v>
      </c>
      <c r="M534" s="139">
        <f t="shared" si="32"/>
        <v>574775</v>
      </c>
      <c r="N534" s="139">
        <f t="shared" si="33"/>
        <v>0</v>
      </c>
      <c r="O534" s="139">
        <f t="shared" si="34"/>
        <v>574775</v>
      </c>
      <c r="P534" s="139">
        <f t="shared" si="35"/>
        <v>0</v>
      </c>
      <c r="R534" s="140">
        <v>42301001</v>
      </c>
      <c r="S534" s="142" t="s">
        <v>205</v>
      </c>
      <c r="T534" s="139">
        <v>0</v>
      </c>
      <c r="U534" s="139"/>
      <c r="V534" s="139">
        <v>574775</v>
      </c>
      <c r="W534" s="139"/>
      <c r="X534" s="139">
        <v>574775</v>
      </c>
      <c r="Y534" s="139"/>
    </row>
    <row r="535" spans="1:25" ht="15" customHeight="1" x14ac:dyDescent="0.25">
      <c r="A535" s="140">
        <v>42301004</v>
      </c>
      <c r="B535" s="142" t="s">
        <v>203</v>
      </c>
      <c r="C535" s="139">
        <v>0</v>
      </c>
      <c r="D535" s="139"/>
      <c r="E535" s="139">
        <v>8912</v>
      </c>
      <c r="F535" s="139"/>
      <c r="G535" s="139">
        <v>8912</v>
      </c>
      <c r="H535" s="139"/>
      <c r="I535" s="142" t="s">
        <v>695</v>
      </c>
      <c r="J535" s="142" t="s">
        <v>59</v>
      </c>
      <c r="K535" s="142" t="s">
        <v>698</v>
      </c>
      <c r="L535" s="142" t="s">
        <v>700</v>
      </c>
      <c r="M535" s="139">
        <f t="shared" si="32"/>
        <v>8912</v>
      </c>
      <c r="N535" s="139">
        <f t="shared" si="33"/>
        <v>0</v>
      </c>
      <c r="O535" s="139">
        <f t="shared" si="34"/>
        <v>8912</v>
      </c>
      <c r="P535" s="139">
        <f t="shared" si="35"/>
        <v>0</v>
      </c>
      <c r="R535" s="140">
        <v>42301004</v>
      </c>
      <c r="S535" s="142" t="s">
        <v>203</v>
      </c>
      <c r="T535" s="139">
        <v>0</v>
      </c>
      <c r="U535" s="139"/>
      <c r="V535" s="139">
        <v>8912</v>
      </c>
      <c r="W535" s="139"/>
      <c r="X535" s="139">
        <v>8912</v>
      </c>
      <c r="Y535" s="139"/>
    </row>
    <row r="536" spans="1:25" ht="15" customHeight="1" x14ac:dyDescent="0.25">
      <c r="A536" s="140">
        <v>42301005</v>
      </c>
      <c r="B536" s="142" t="s">
        <v>202</v>
      </c>
      <c r="C536" s="139">
        <v>0</v>
      </c>
      <c r="D536" s="139"/>
      <c r="E536" s="139">
        <v>44263.26</v>
      </c>
      <c r="F536" s="139"/>
      <c r="G536" s="139">
        <v>44263.26</v>
      </c>
      <c r="H536" s="139"/>
      <c r="I536" s="142" t="s">
        <v>695</v>
      </c>
      <c r="J536" s="142" t="s">
        <v>59</v>
      </c>
      <c r="K536" s="142" t="s">
        <v>698</v>
      </c>
      <c r="L536" s="142" t="s">
        <v>703</v>
      </c>
      <c r="M536" s="139">
        <f t="shared" si="32"/>
        <v>44263</v>
      </c>
      <c r="N536" s="139">
        <f t="shared" si="33"/>
        <v>0</v>
      </c>
      <c r="O536" s="139">
        <f t="shared" si="34"/>
        <v>44263</v>
      </c>
      <c r="P536" s="139">
        <f t="shared" si="35"/>
        <v>0</v>
      </c>
      <c r="R536" s="140">
        <v>42301005</v>
      </c>
      <c r="S536" s="142" t="s">
        <v>202</v>
      </c>
      <c r="T536" s="139">
        <v>0</v>
      </c>
      <c r="U536" s="139"/>
      <c r="V536" s="139">
        <v>44263.26</v>
      </c>
      <c r="W536" s="139"/>
      <c r="X536" s="139">
        <v>44263.26</v>
      </c>
      <c r="Y536" s="139"/>
    </row>
    <row r="537" spans="1:25" ht="15" customHeight="1" x14ac:dyDescent="0.25">
      <c r="A537" s="140">
        <v>42301006</v>
      </c>
      <c r="B537" s="142" t="s">
        <v>201</v>
      </c>
      <c r="C537" s="139">
        <v>0</v>
      </c>
      <c r="D537" s="139"/>
      <c r="E537" s="139">
        <v>15201</v>
      </c>
      <c r="F537" s="139"/>
      <c r="G537" s="139">
        <v>15201</v>
      </c>
      <c r="H537" s="139"/>
      <c r="I537" s="142" t="s">
        <v>695</v>
      </c>
      <c r="J537" s="142" t="s">
        <v>59</v>
      </c>
      <c r="K537" s="142" t="s">
        <v>698</v>
      </c>
      <c r="L537" s="142" t="s">
        <v>711</v>
      </c>
      <c r="M537" s="139">
        <f t="shared" si="32"/>
        <v>15201</v>
      </c>
      <c r="N537" s="139">
        <f t="shared" si="33"/>
        <v>0</v>
      </c>
      <c r="O537" s="139">
        <f t="shared" si="34"/>
        <v>15201</v>
      </c>
      <c r="P537" s="139">
        <f t="shared" si="35"/>
        <v>0</v>
      </c>
      <c r="R537" s="140">
        <v>42301006</v>
      </c>
      <c r="S537" s="142" t="s">
        <v>201</v>
      </c>
      <c r="T537" s="139">
        <v>0</v>
      </c>
      <c r="U537" s="139"/>
      <c r="V537" s="139">
        <v>15201</v>
      </c>
      <c r="W537" s="139"/>
      <c r="X537" s="139">
        <v>15201</v>
      </c>
      <c r="Y537" s="139"/>
    </row>
    <row r="538" spans="1:25" ht="15" customHeight="1" x14ac:dyDescent="0.25">
      <c r="A538" s="140">
        <v>42301007</v>
      </c>
      <c r="B538" s="142" t="s">
        <v>879</v>
      </c>
      <c r="C538" s="139">
        <v>0</v>
      </c>
      <c r="D538" s="139"/>
      <c r="E538" s="139">
        <v>99045</v>
      </c>
      <c r="F538" s="139"/>
      <c r="G538" s="139">
        <v>99045</v>
      </c>
      <c r="H538" s="139"/>
      <c r="I538" s="142" t="s">
        <v>695</v>
      </c>
      <c r="J538" s="142" t="s">
        <v>59</v>
      </c>
      <c r="K538" s="142" t="s">
        <v>698</v>
      </c>
      <c r="L538" s="142" t="s">
        <v>696</v>
      </c>
      <c r="M538" s="139">
        <f t="shared" si="32"/>
        <v>99045</v>
      </c>
      <c r="N538" s="139">
        <f t="shared" si="33"/>
        <v>0</v>
      </c>
      <c r="O538" s="139">
        <f t="shared" si="34"/>
        <v>99045</v>
      </c>
      <c r="P538" s="139">
        <f t="shared" si="35"/>
        <v>0</v>
      </c>
      <c r="R538" s="140">
        <v>42301007</v>
      </c>
      <c r="S538" s="142" t="s">
        <v>879</v>
      </c>
      <c r="T538" s="139">
        <v>0</v>
      </c>
      <c r="U538" s="139"/>
      <c r="V538" s="139">
        <v>99045</v>
      </c>
      <c r="W538" s="139"/>
      <c r="X538" s="139">
        <v>99045</v>
      </c>
      <c r="Y538" s="139"/>
    </row>
    <row r="539" spans="1:25" ht="15" customHeight="1" x14ac:dyDescent="0.25">
      <c r="A539" s="140">
        <v>42301008</v>
      </c>
      <c r="B539" s="142" t="s">
        <v>199</v>
      </c>
      <c r="C539" s="139">
        <v>0</v>
      </c>
      <c r="D539" s="139"/>
      <c r="E539" s="139">
        <v>4679</v>
      </c>
      <c r="F539" s="139"/>
      <c r="G539" s="139">
        <v>4679</v>
      </c>
      <c r="H539" s="139"/>
      <c r="I539" s="142" t="s">
        <v>695</v>
      </c>
      <c r="J539" s="142" t="s">
        <v>59</v>
      </c>
      <c r="K539" s="142" t="s">
        <v>698</v>
      </c>
      <c r="L539" s="142" t="s">
        <v>711</v>
      </c>
      <c r="M539" s="139">
        <f t="shared" si="32"/>
        <v>4679</v>
      </c>
      <c r="N539" s="139">
        <f t="shared" si="33"/>
        <v>0</v>
      </c>
      <c r="O539" s="139">
        <f t="shared" si="34"/>
        <v>4679</v>
      </c>
      <c r="P539" s="139">
        <f t="shared" si="35"/>
        <v>0</v>
      </c>
      <c r="R539" s="140">
        <v>42301008</v>
      </c>
      <c r="S539" s="142" t="s">
        <v>199</v>
      </c>
      <c r="T539" s="139">
        <v>0</v>
      </c>
      <c r="U539" s="139"/>
      <c r="V539" s="139">
        <v>4679</v>
      </c>
      <c r="W539" s="139"/>
      <c r="X539" s="139">
        <v>4679</v>
      </c>
      <c r="Y539" s="139"/>
    </row>
    <row r="540" spans="1:25" ht="15" customHeight="1" x14ac:dyDescent="0.25">
      <c r="A540" s="140">
        <v>42301009</v>
      </c>
      <c r="B540" s="142" t="s">
        <v>765</v>
      </c>
      <c r="C540" s="139">
        <v>0</v>
      </c>
      <c r="D540" s="139"/>
      <c r="E540" s="139">
        <v>131988</v>
      </c>
      <c r="F540" s="139"/>
      <c r="G540" s="139">
        <v>131988</v>
      </c>
      <c r="H540" s="139"/>
      <c r="I540" s="142" t="s">
        <v>695</v>
      </c>
      <c r="J540" s="142" t="s">
        <v>59</v>
      </c>
      <c r="K540" s="142" t="s">
        <v>698</v>
      </c>
      <c r="L540" s="142" t="s">
        <v>769</v>
      </c>
      <c r="M540" s="139">
        <f t="shared" si="32"/>
        <v>131988</v>
      </c>
      <c r="N540" s="139">
        <f t="shared" si="33"/>
        <v>0</v>
      </c>
      <c r="O540" s="139">
        <f t="shared" si="34"/>
        <v>131988</v>
      </c>
      <c r="P540" s="139">
        <f t="shared" si="35"/>
        <v>0</v>
      </c>
      <c r="R540" s="140">
        <v>42301009</v>
      </c>
      <c r="S540" s="142" t="s">
        <v>765</v>
      </c>
      <c r="T540" s="139">
        <v>0</v>
      </c>
      <c r="U540" s="139"/>
      <c r="V540" s="139">
        <v>131988</v>
      </c>
      <c r="W540" s="139"/>
      <c r="X540" s="139">
        <v>131988</v>
      </c>
      <c r="Y540" s="139"/>
    </row>
    <row r="541" spans="1:25" ht="15" customHeight="1" x14ac:dyDescent="0.25">
      <c r="A541" s="140">
        <v>42301010</v>
      </c>
      <c r="B541" s="142" t="s">
        <v>880</v>
      </c>
      <c r="C541" s="139">
        <v>0</v>
      </c>
      <c r="D541" s="139"/>
      <c r="E541" s="139">
        <v>161274.5</v>
      </c>
      <c r="F541" s="139"/>
      <c r="G541" s="139">
        <v>161274.5</v>
      </c>
      <c r="H541" s="139"/>
      <c r="I541" s="142" t="s">
        <v>695</v>
      </c>
      <c r="J541" s="142" t="s">
        <v>59</v>
      </c>
      <c r="K541" s="142" t="s">
        <v>698</v>
      </c>
      <c r="L541" s="142" t="s">
        <v>894</v>
      </c>
      <c r="M541" s="139">
        <f t="shared" si="32"/>
        <v>161275</v>
      </c>
      <c r="N541" s="139">
        <f t="shared" si="33"/>
        <v>0</v>
      </c>
      <c r="O541" s="139">
        <f t="shared" si="34"/>
        <v>161275</v>
      </c>
      <c r="P541" s="139">
        <f t="shared" si="35"/>
        <v>0</v>
      </c>
      <c r="R541" s="140">
        <v>42301010</v>
      </c>
      <c r="S541" s="142" t="s">
        <v>880</v>
      </c>
      <c r="T541" s="139">
        <v>0</v>
      </c>
      <c r="U541" s="139"/>
      <c r="V541" s="139">
        <v>161274.5</v>
      </c>
      <c r="W541" s="139"/>
      <c r="X541" s="139">
        <v>161274.5</v>
      </c>
      <c r="Y541" s="139"/>
    </row>
    <row r="542" spans="1:25" ht="15" customHeight="1" x14ac:dyDescent="0.25">
      <c r="A542" s="140">
        <v>42301011</v>
      </c>
      <c r="B542" s="142" t="s">
        <v>881</v>
      </c>
      <c r="C542" s="139">
        <v>0</v>
      </c>
      <c r="D542" s="139"/>
      <c r="E542" s="139">
        <v>23000</v>
      </c>
      <c r="F542" s="139"/>
      <c r="G542" s="139">
        <v>23000</v>
      </c>
      <c r="H542" s="139"/>
      <c r="I542" s="142" t="s">
        <v>695</v>
      </c>
      <c r="J542" s="142" t="s">
        <v>59</v>
      </c>
      <c r="K542" s="142" t="s">
        <v>698</v>
      </c>
      <c r="L542" s="142" t="s">
        <v>108</v>
      </c>
      <c r="M542" s="139">
        <f t="shared" si="32"/>
        <v>23000</v>
      </c>
      <c r="N542" s="139">
        <f t="shared" si="33"/>
        <v>0</v>
      </c>
      <c r="O542" s="139">
        <f t="shared" si="34"/>
        <v>23000</v>
      </c>
      <c r="P542" s="139">
        <f t="shared" si="35"/>
        <v>0</v>
      </c>
      <c r="R542" s="140">
        <v>42301011</v>
      </c>
      <c r="S542" s="142" t="s">
        <v>881</v>
      </c>
      <c r="T542" s="139">
        <v>0</v>
      </c>
      <c r="U542" s="139"/>
      <c r="V542" s="139">
        <v>23000</v>
      </c>
      <c r="W542" s="139"/>
      <c r="X542" s="139">
        <v>23000</v>
      </c>
      <c r="Y542" s="139"/>
    </row>
    <row r="543" spans="1:25" s="156" customFormat="1" ht="15" customHeight="1" x14ac:dyDescent="0.25">
      <c r="A543" s="157">
        <v>43</v>
      </c>
      <c r="B543" s="158" t="s">
        <v>198</v>
      </c>
      <c r="C543" s="154"/>
      <c r="D543" s="154"/>
      <c r="E543" s="154"/>
      <c r="F543" s="154"/>
      <c r="G543" s="154"/>
      <c r="H543" s="154"/>
      <c r="I543" s="158"/>
      <c r="J543" s="158"/>
      <c r="K543" s="158"/>
      <c r="L543" s="158"/>
      <c r="M543" s="154"/>
      <c r="N543" s="154"/>
      <c r="O543" s="154"/>
      <c r="P543" s="154"/>
      <c r="R543" s="157">
        <v>43</v>
      </c>
      <c r="S543" s="158" t="s">
        <v>198</v>
      </c>
      <c r="T543" s="154">
        <v>0</v>
      </c>
      <c r="U543" s="154"/>
      <c r="V543" s="154">
        <v>1025161</v>
      </c>
      <c r="W543" s="154">
        <v>20250.5</v>
      </c>
      <c r="X543" s="154">
        <v>1004910.5</v>
      </c>
      <c r="Y543" s="154"/>
    </row>
    <row r="544" spans="1:25" s="156" customFormat="1" ht="15" customHeight="1" x14ac:dyDescent="0.25">
      <c r="A544" s="157">
        <v>431</v>
      </c>
      <c r="B544" s="158" t="s">
        <v>197</v>
      </c>
      <c r="C544" s="154"/>
      <c r="D544" s="154"/>
      <c r="E544" s="154"/>
      <c r="F544" s="154"/>
      <c r="G544" s="154"/>
      <c r="H544" s="154"/>
      <c r="I544" s="158"/>
      <c r="J544" s="158"/>
      <c r="K544" s="158"/>
      <c r="L544" s="158"/>
      <c r="M544" s="154"/>
      <c r="N544" s="154"/>
      <c r="O544" s="154"/>
      <c r="P544" s="154"/>
      <c r="R544" s="157">
        <v>431</v>
      </c>
      <c r="S544" s="158" t="s">
        <v>197</v>
      </c>
      <c r="T544" s="154">
        <v>0</v>
      </c>
      <c r="U544" s="154"/>
      <c r="V544" s="154">
        <v>1025161</v>
      </c>
      <c r="W544" s="154">
        <v>20250.5</v>
      </c>
      <c r="X544" s="154">
        <v>1004910.5</v>
      </c>
      <c r="Y544" s="154"/>
    </row>
    <row r="545" spans="1:25" s="156" customFormat="1" ht="15" customHeight="1" x14ac:dyDescent="0.25">
      <c r="A545" s="157">
        <v>43102</v>
      </c>
      <c r="B545" s="158" t="s">
        <v>196</v>
      </c>
      <c r="C545" s="154"/>
      <c r="D545" s="154"/>
      <c r="E545" s="154"/>
      <c r="F545" s="154"/>
      <c r="G545" s="154"/>
      <c r="H545" s="154"/>
      <c r="I545" s="158"/>
      <c r="J545" s="158"/>
      <c r="K545" s="158"/>
      <c r="L545" s="158"/>
      <c r="M545" s="154"/>
      <c r="N545" s="154"/>
      <c r="O545" s="154"/>
      <c r="P545" s="154"/>
      <c r="R545" s="157">
        <v>43102</v>
      </c>
      <c r="S545" s="158" t="s">
        <v>196</v>
      </c>
      <c r="T545" s="154">
        <v>0</v>
      </c>
      <c r="U545" s="154"/>
      <c r="V545" s="154">
        <v>69478</v>
      </c>
      <c r="W545" s="154">
        <v>20250.5</v>
      </c>
      <c r="X545" s="154">
        <v>49227.5</v>
      </c>
      <c r="Y545" s="154"/>
    </row>
    <row r="546" spans="1:25" ht="15" customHeight="1" x14ac:dyDescent="0.25">
      <c r="A546" s="140">
        <v>43102004</v>
      </c>
      <c r="B546" s="142" t="s">
        <v>195</v>
      </c>
      <c r="C546" s="139">
        <v>0</v>
      </c>
      <c r="D546" s="139"/>
      <c r="E546" s="139">
        <v>51392</v>
      </c>
      <c r="F546" s="139">
        <v>20250.5</v>
      </c>
      <c r="G546" s="139">
        <v>31141.5</v>
      </c>
      <c r="H546" s="139"/>
      <c r="I546" s="142" t="s">
        <v>695</v>
      </c>
      <c r="J546" s="142" t="s">
        <v>59</v>
      </c>
      <c r="K546" s="142" t="s">
        <v>707</v>
      </c>
      <c r="L546" s="142" t="s">
        <v>114</v>
      </c>
      <c r="M546" s="139">
        <f t="shared" si="32"/>
        <v>31142</v>
      </c>
      <c r="N546" s="139">
        <f t="shared" si="33"/>
        <v>0</v>
      </c>
      <c r="O546" s="139">
        <f t="shared" si="34"/>
        <v>51392</v>
      </c>
      <c r="P546" s="139">
        <f t="shared" si="35"/>
        <v>20251</v>
      </c>
      <c r="R546" s="140">
        <v>43102004</v>
      </c>
      <c r="S546" s="142" t="s">
        <v>195</v>
      </c>
      <c r="T546" s="139">
        <v>0</v>
      </c>
      <c r="U546" s="139"/>
      <c r="V546" s="139">
        <v>51392</v>
      </c>
      <c r="W546" s="139">
        <v>20250.5</v>
      </c>
      <c r="X546" s="139">
        <v>31141.5</v>
      </c>
      <c r="Y546" s="139"/>
    </row>
    <row r="547" spans="1:25" ht="15" customHeight="1" x14ac:dyDescent="0.25">
      <c r="A547" s="140">
        <v>43102006</v>
      </c>
      <c r="B547" s="142" t="s">
        <v>194</v>
      </c>
      <c r="C547" s="139">
        <v>0</v>
      </c>
      <c r="D547" s="139"/>
      <c r="E547" s="139">
        <v>18086</v>
      </c>
      <c r="F547" s="139"/>
      <c r="G547" s="139">
        <v>18086</v>
      </c>
      <c r="H547" s="139"/>
      <c r="I547" s="142" t="s">
        <v>695</v>
      </c>
      <c r="J547" s="142" t="s">
        <v>59</v>
      </c>
      <c r="K547" s="142" t="s">
        <v>707</v>
      </c>
      <c r="L547" s="142" t="s">
        <v>115</v>
      </c>
      <c r="M547" s="139">
        <f t="shared" si="32"/>
        <v>18086</v>
      </c>
      <c r="N547" s="139">
        <f t="shared" si="33"/>
        <v>0</v>
      </c>
      <c r="O547" s="139">
        <f t="shared" si="34"/>
        <v>18086</v>
      </c>
      <c r="P547" s="139">
        <f t="shared" si="35"/>
        <v>0</v>
      </c>
      <c r="R547" s="140">
        <v>43102006</v>
      </c>
      <c r="S547" s="142" t="s">
        <v>194</v>
      </c>
      <c r="T547" s="139">
        <v>0</v>
      </c>
      <c r="U547" s="139"/>
      <c r="V547" s="139">
        <v>18086</v>
      </c>
      <c r="W547" s="139"/>
      <c r="X547" s="139">
        <v>18086</v>
      </c>
      <c r="Y547" s="139"/>
    </row>
    <row r="548" spans="1:25" s="156" customFormat="1" ht="15" customHeight="1" x14ac:dyDescent="0.25">
      <c r="A548" s="157">
        <v>43103</v>
      </c>
      <c r="B548" s="158" t="s">
        <v>766</v>
      </c>
      <c r="C548" s="154"/>
      <c r="D548" s="154"/>
      <c r="E548" s="154"/>
      <c r="F548" s="154"/>
      <c r="G548" s="154"/>
      <c r="H548" s="154"/>
      <c r="I548" s="158"/>
      <c r="J548" s="158"/>
      <c r="K548" s="158"/>
      <c r="L548" s="158"/>
      <c r="M548" s="154"/>
      <c r="N548" s="154"/>
      <c r="O548" s="154"/>
      <c r="P548" s="154"/>
      <c r="R548" s="157">
        <v>43103</v>
      </c>
      <c r="S548" s="158" t="s">
        <v>766</v>
      </c>
      <c r="T548" s="154">
        <v>0</v>
      </c>
      <c r="U548" s="154"/>
      <c r="V548" s="154">
        <v>955683</v>
      </c>
      <c r="W548" s="154"/>
      <c r="X548" s="154">
        <v>955683</v>
      </c>
      <c r="Y548" s="154"/>
    </row>
    <row r="549" spans="1:25" ht="15" customHeight="1" x14ac:dyDescent="0.25">
      <c r="A549" s="140">
        <v>43103001</v>
      </c>
      <c r="B549" s="142" t="s">
        <v>767</v>
      </c>
      <c r="C549" s="139">
        <v>0</v>
      </c>
      <c r="D549" s="139"/>
      <c r="E549" s="139">
        <v>955683</v>
      </c>
      <c r="F549" s="139"/>
      <c r="G549" s="139">
        <v>955683</v>
      </c>
      <c r="H549" s="139"/>
      <c r="I549" s="142" t="s">
        <v>695</v>
      </c>
      <c r="J549" s="142" t="s">
        <v>59</v>
      </c>
      <c r="K549" s="142" t="s">
        <v>63</v>
      </c>
      <c r="L549" s="142" t="s">
        <v>116</v>
      </c>
      <c r="M549" s="139">
        <f t="shared" si="32"/>
        <v>955683</v>
      </c>
      <c r="N549" s="139">
        <f t="shared" si="33"/>
        <v>0</v>
      </c>
      <c r="O549" s="139">
        <f t="shared" si="34"/>
        <v>955683</v>
      </c>
      <c r="P549" s="139">
        <f t="shared" si="35"/>
        <v>0</v>
      </c>
      <c r="R549" s="140">
        <v>43103001</v>
      </c>
      <c r="S549" s="142" t="s">
        <v>767</v>
      </c>
      <c r="T549" s="139">
        <v>0</v>
      </c>
      <c r="U549" s="139"/>
      <c r="V549" s="139">
        <v>955683</v>
      </c>
      <c r="W549" s="139"/>
      <c r="X549" s="139">
        <v>955683</v>
      </c>
      <c r="Y549" s="139"/>
    </row>
    <row r="550" spans="1:25" s="156" customFormat="1" ht="15" customHeight="1" x14ac:dyDescent="0.25">
      <c r="A550" s="157">
        <v>44</v>
      </c>
      <c r="B550" s="158" t="s">
        <v>193</v>
      </c>
      <c r="C550" s="154"/>
      <c r="D550" s="154"/>
      <c r="E550" s="154"/>
      <c r="F550" s="154"/>
      <c r="G550" s="154"/>
      <c r="H550" s="154"/>
      <c r="I550" s="158"/>
      <c r="J550" s="158"/>
      <c r="K550" s="158"/>
      <c r="L550" s="158"/>
      <c r="M550" s="154"/>
      <c r="N550" s="154"/>
      <c r="O550" s="154"/>
      <c r="P550" s="154"/>
      <c r="R550" s="157">
        <v>44</v>
      </c>
      <c r="S550" s="158" t="s">
        <v>193</v>
      </c>
      <c r="T550" s="154">
        <v>0</v>
      </c>
      <c r="U550" s="154"/>
      <c r="V550" s="154">
        <v>783592.09</v>
      </c>
      <c r="W550" s="154"/>
      <c r="X550" s="154">
        <v>783592.09</v>
      </c>
      <c r="Y550" s="154"/>
    </row>
    <row r="551" spans="1:25" s="156" customFormat="1" ht="15" customHeight="1" x14ac:dyDescent="0.25">
      <c r="A551" s="157">
        <v>441</v>
      </c>
      <c r="B551" s="158" t="s">
        <v>192</v>
      </c>
      <c r="C551" s="154"/>
      <c r="D551" s="154"/>
      <c r="E551" s="154"/>
      <c r="F551" s="154"/>
      <c r="G551" s="154"/>
      <c r="H551" s="154"/>
      <c r="I551" s="158"/>
      <c r="J551" s="158"/>
      <c r="K551" s="158"/>
      <c r="L551" s="158"/>
      <c r="M551" s="154"/>
      <c r="N551" s="154"/>
      <c r="O551" s="154"/>
      <c r="P551" s="154"/>
      <c r="R551" s="157">
        <v>441</v>
      </c>
      <c r="S551" s="158" t="s">
        <v>192</v>
      </c>
      <c r="T551" s="154">
        <v>0</v>
      </c>
      <c r="U551" s="154"/>
      <c r="V551" s="154">
        <v>783592.09</v>
      </c>
      <c r="W551" s="154"/>
      <c r="X551" s="154">
        <v>783592.09</v>
      </c>
      <c r="Y551" s="154"/>
    </row>
    <row r="552" spans="1:25" s="156" customFormat="1" ht="15" customHeight="1" x14ac:dyDescent="0.25">
      <c r="A552" s="157">
        <v>44101</v>
      </c>
      <c r="B552" s="158" t="s">
        <v>191</v>
      </c>
      <c r="C552" s="154"/>
      <c r="D552" s="154"/>
      <c r="E552" s="154"/>
      <c r="F552" s="154"/>
      <c r="G552" s="154"/>
      <c r="H552" s="154"/>
      <c r="I552" s="158"/>
      <c r="J552" s="158"/>
      <c r="K552" s="158"/>
      <c r="L552" s="158"/>
      <c r="M552" s="154"/>
      <c r="N552" s="154"/>
      <c r="O552" s="154"/>
      <c r="P552" s="154"/>
      <c r="R552" s="157">
        <v>44101</v>
      </c>
      <c r="S552" s="158" t="s">
        <v>191</v>
      </c>
      <c r="T552" s="154">
        <v>0</v>
      </c>
      <c r="U552" s="154"/>
      <c r="V552" s="154">
        <v>256871</v>
      </c>
      <c r="W552" s="154"/>
      <c r="X552" s="154">
        <v>256871</v>
      </c>
      <c r="Y552" s="154"/>
    </row>
    <row r="553" spans="1:25" ht="15" customHeight="1" x14ac:dyDescent="0.25">
      <c r="A553" s="140">
        <v>44101001</v>
      </c>
      <c r="B553" s="142" t="s">
        <v>190</v>
      </c>
      <c r="C553" s="139">
        <v>0</v>
      </c>
      <c r="D553" s="139"/>
      <c r="E553" s="139">
        <v>253021</v>
      </c>
      <c r="F553" s="139"/>
      <c r="G553" s="139">
        <v>253021</v>
      </c>
      <c r="H553" s="139"/>
      <c r="I553" s="142" t="s">
        <v>695</v>
      </c>
      <c r="J553" s="142" t="s">
        <v>59</v>
      </c>
      <c r="K553" s="142" t="s">
        <v>706</v>
      </c>
      <c r="L553" s="142" t="s">
        <v>802</v>
      </c>
      <c r="M553" s="139">
        <f t="shared" si="32"/>
        <v>253021</v>
      </c>
      <c r="N553" s="139">
        <f t="shared" si="33"/>
        <v>0</v>
      </c>
      <c r="O553" s="139">
        <f t="shared" si="34"/>
        <v>253021</v>
      </c>
      <c r="P553" s="139">
        <f t="shared" si="35"/>
        <v>0</v>
      </c>
      <c r="R553" s="140">
        <v>44101001</v>
      </c>
      <c r="S553" s="142" t="s">
        <v>190</v>
      </c>
      <c r="T553" s="139">
        <v>0</v>
      </c>
      <c r="U553" s="139"/>
      <c r="V553" s="139">
        <v>253021</v>
      </c>
      <c r="W553" s="139"/>
      <c r="X553" s="139">
        <v>253021</v>
      </c>
      <c r="Y553" s="139"/>
    </row>
    <row r="554" spans="1:25" ht="15" customHeight="1" x14ac:dyDescent="0.25">
      <c r="A554" s="140">
        <v>44101003</v>
      </c>
      <c r="B554" s="142" t="s">
        <v>189</v>
      </c>
      <c r="C554" s="139">
        <v>0</v>
      </c>
      <c r="D554" s="139"/>
      <c r="E554" s="139">
        <v>3850</v>
      </c>
      <c r="F554" s="139"/>
      <c r="G554" s="139">
        <v>3850</v>
      </c>
      <c r="H554" s="139"/>
      <c r="I554" s="142" t="s">
        <v>695</v>
      </c>
      <c r="J554" s="142" t="s">
        <v>59</v>
      </c>
      <c r="K554" s="142" t="s">
        <v>706</v>
      </c>
      <c r="L554" s="142" t="s">
        <v>802</v>
      </c>
      <c r="M554" s="139">
        <f t="shared" si="32"/>
        <v>3850</v>
      </c>
      <c r="N554" s="139">
        <f t="shared" si="33"/>
        <v>0</v>
      </c>
      <c r="O554" s="139">
        <f t="shared" si="34"/>
        <v>3850</v>
      </c>
      <c r="P554" s="139">
        <f t="shared" si="35"/>
        <v>0</v>
      </c>
      <c r="R554" s="140">
        <v>44101003</v>
      </c>
      <c r="S554" s="142" t="s">
        <v>189</v>
      </c>
      <c r="T554" s="139">
        <v>0</v>
      </c>
      <c r="U554" s="139"/>
      <c r="V554" s="139">
        <v>3850</v>
      </c>
      <c r="W554" s="139"/>
      <c r="X554" s="139">
        <v>3850</v>
      </c>
      <c r="Y554" s="139"/>
    </row>
    <row r="555" spans="1:25" s="156" customFormat="1" ht="15" customHeight="1" x14ac:dyDescent="0.25">
      <c r="A555" s="157">
        <v>44102</v>
      </c>
      <c r="B555" s="158" t="s">
        <v>188</v>
      </c>
      <c r="C555" s="154"/>
      <c r="D555" s="154"/>
      <c r="E555" s="154"/>
      <c r="F555" s="154"/>
      <c r="G555" s="154"/>
      <c r="H555" s="154"/>
      <c r="I555" s="158"/>
      <c r="J555" s="158"/>
      <c r="K555" s="158"/>
      <c r="L555" s="158"/>
      <c r="M555" s="154"/>
      <c r="N555" s="154"/>
      <c r="O555" s="154"/>
      <c r="P555" s="154"/>
      <c r="R555" s="157">
        <v>44102</v>
      </c>
      <c r="S555" s="158" t="s">
        <v>188</v>
      </c>
      <c r="T555" s="154">
        <v>0</v>
      </c>
      <c r="U555" s="154"/>
      <c r="V555" s="154">
        <v>250229</v>
      </c>
      <c r="W555" s="154"/>
      <c r="X555" s="154">
        <v>250229</v>
      </c>
      <c r="Y555" s="154"/>
    </row>
    <row r="556" spans="1:25" ht="15" customHeight="1" x14ac:dyDescent="0.25">
      <c r="A556" s="140">
        <v>44102001</v>
      </c>
      <c r="B556" s="142" t="s">
        <v>187</v>
      </c>
      <c r="C556" s="139">
        <v>0</v>
      </c>
      <c r="D556" s="139"/>
      <c r="E556" s="139">
        <v>250229</v>
      </c>
      <c r="F556" s="139"/>
      <c r="G556" s="139">
        <v>250229</v>
      </c>
      <c r="H556" s="139"/>
      <c r="I556" s="142" t="s">
        <v>695</v>
      </c>
      <c r="J556" s="142" t="s">
        <v>59</v>
      </c>
      <c r="K556" s="142" t="s">
        <v>706</v>
      </c>
      <c r="L556" s="142" t="s">
        <v>802</v>
      </c>
      <c r="M556" s="139">
        <f t="shared" si="32"/>
        <v>250229</v>
      </c>
      <c r="N556" s="139">
        <f t="shared" si="33"/>
        <v>0</v>
      </c>
      <c r="O556" s="139">
        <f t="shared" si="34"/>
        <v>250229</v>
      </c>
      <c r="P556" s="139">
        <f t="shared" si="35"/>
        <v>0</v>
      </c>
      <c r="R556" s="140">
        <v>44102001</v>
      </c>
      <c r="S556" s="142" t="s">
        <v>187</v>
      </c>
      <c r="T556" s="139">
        <v>0</v>
      </c>
      <c r="U556" s="139"/>
      <c r="V556" s="139">
        <v>250229</v>
      </c>
      <c r="W556" s="139"/>
      <c r="X556" s="139">
        <v>250229</v>
      </c>
      <c r="Y556" s="139"/>
    </row>
    <row r="557" spans="1:25" s="156" customFormat="1" ht="15" customHeight="1" x14ac:dyDescent="0.25">
      <c r="A557" s="157">
        <v>44103</v>
      </c>
      <c r="B557" s="158" t="s">
        <v>186</v>
      </c>
      <c r="C557" s="154"/>
      <c r="D557" s="154"/>
      <c r="E557" s="154"/>
      <c r="F557" s="154"/>
      <c r="G557" s="154"/>
      <c r="H557" s="154"/>
      <c r="I557" s="158"/>
      <c r="J557" s="158"/>
      <c r="K557" s="158"/>
      <c r="L557" s="158"/>
      <c r="M557" s="154"/>
      <c r="N557" s="154"/>
      <c r="O557" s="154"/>
      <c r="P557" s="154"/>
      <c r="R557" s="157">
        <v>44103</v>
      </c>
      <c r="S557" s="158" t="s">
        <v>186</v>
      </c>
      <c r="T557" s="154">
        <v>0</v>
      </c>
      <c r="U557" s="154"/>
      <c r="V557" s="154">
        <v>4112.5</v>
      </c>
      <c r="W557" s="154"/>
      <c r="X557" s="154">
        <v>4112.5</v>
      </c>
      <c r="Y557" s="154"/>
    </row>
    <row r="558" spans="1:25" ht="15" customHeight="1" x14ac:dyDescent="0.25">
      <c r="A558" s="140">
        <v>44103001</v>
      </c>
      <c r="B558" s="142" t="s">
        <v>185</v>
      </c>
      <c r="C558" s="139">
        <v>0</v>
      </c>
      <c r="D558" s="139"/>
      <c r="E558" s="139">
        <v>1912</v>
      </c>
      <c r="F558" s="139"/>
      <c r="G558" s="139">
        <v>1912</v>
      </c>
      <c r="H558" s="139"/>
      <c r="I558" s="142" t="s">
        <v>695</v>
      </c>
      <c r="J558" s="142" t="s">
        <v>59</v>
      </c>
      <c r="K558" s="142" t="s">
        <v>706</v>
      </c>
      <c r="L558" s="142" t="s">
        <v>709</v>
      </c>
      <c r="M558" s="139">
        <f t="shared" si="32"/>
        <v>1912</v>
      </c>
      <c r="N558" s="139">
        <f t="shared" si="33"/>
        <v>0</v>
      </c>
      <c r="O558" s="139">
        <f t="shared" si="34"/>
        <v>1912</v>
      </c>
      <c r="P558" s="139">
        <f t="shared" si="35"/>
        <v>0</v>
      </c>
      <c r="R558" s="140">
        <v>44103001</v>
      </c>
      <c r="S558" s="142" t="s">
        <v>185</v>
      </c>
      <c r="T558" s="139">
        <v>0</v>
      </c>
      <c r="U558" s="139"/>
      <c r="V558" s="139">
        <v>1912</v>
      </c>
      <c r="W558" s="139"/>
      <c r="X558" s="139">
        <v>1912</v>
      </c>
      <c r="Y558" s="139"/>
    </row>
    <row r="559" spans="1:25" ht="15" customHeight="1" x14ac:dyDescent="0.25">
      <c r="A559" s="140">
        <v>44103002</v>
      </c>
      <c r="B559" s="142" t="s">
        <v>184</v>
      </c>
      <c r="C559" s="139">
        <v>0</v>
      </c>
      <c r="D559" s="139"/>
      <c r="E559" s="139">
        <v>1612.5</v>
      </c>
      <c r="F559" s="139"/>
      <c r="G559" s="139">
        <v>1612.5</v>
      </c>
      <c r="H559" s="139"/>
      <c r="I559" s="142" t="s">
        <v>695</v>
      </c>
      <c r="J559" s="142" t="s">
        <v>59</v>
      </c>
      <c r="K559" s="142" t="s">
        <v>706</v>
      </c>
      <c r="L559" s="142" t="s">
        <v>96</v>
      </c>
      <c r="M559" s="139">
        <f t="shared" si="32"/>
        <v>1613</v>
      </c>
      <c r="N559" s="139">
        <f t="shared" si="33"/>
        <v>0</v>
      </c>
      <c r="O559" s="139">
        <f t="shared" si="34"/>
        <v>1613</v>
      </c>
      <c r="P559" s="139">
        <f t="shared" si="35"/>
        <v>0</v>
      </c>
      <c r="R559" s="140">
        <v>44103002</v>
      </c>
      <c r="S559" s="142" t="s">
        <v>184</v>
      </c>
      <c r="T559" s="139">
        <v>0</v>
      </c>
      <c r="U559" s="139"/>
      <c r="V559" s="139">
        <v>1612.5</v>
      </c>
      <c r="W559" s="139"/>
      <c r="X559" s="139">
        <v>1612.5</v>
      </c>
      <c r="Y559" s="139"/>
    </row>
    <row r="560" spans="1:25" ht="15" customHeight="1" x14ac:dyDescent="0.25">
      <c r="A560" s="140">
        <v>44103003</v>
      </c>
      <c r="B560" s="142" t="s">
        <v>183</v>
      </c>
      <c r="C560" s="139">
        <v>0</v>
      </c>
      <c r="D560" s="139"/>
      <c r="E560" s="139">
        <v>120</v>
      </c>
      <c r="F560" s="139"/>
      <c r="G560" s="139">
        <v>120</v>
      </c>
      <c r="H560" s="139"/>
      <c r="I560" s="142" t="s">
        <v>695</v>
      </c>
      <c r="J560" s="142" t="s">
        <v>59</v>
      </c>
      <c r="K560" s="142" t="s">
        <v>706</v>
      </c>
      <c r="L560" s="142" t="s">
        <v>802</v>
      </c>
      <c r="M560" s="139">
        <f t="shared" si="32"/>
        <v>120</v>
      </c>
      <c r="N560" s="139">
        <f t="shared" si="33"/>
        <v>0</v>
      </c>
      <c r="O560" s="139">
        <f t="shared" si="34"/>
        <v>120</v>
      </c>
      <c r="P560" s="139">
        <f t="shared" si="35"/>
        <v>0</v>
      </c>
      <c r="R560" s="140">
        <v>44103003</v>
      </c>
      <c r="S560" s="142" t="s">
        <v>183</v>
      </c>
      <c r="T560" s="139">
        <v>0</v>
      </c>
      <c r="U560" s="139"/>
      <c r="V560" s="139">
        <v>120</v>
      </c>
      <c r="W560" s="139"/>
      <c r="X560" s="139">
        <v>120</v>
      </c>
      <c r="Y560" s="139"/>
    </row>
    <row r="561" spans="1:25" ht="15" customHeight="1" x14ac:dyDescent="0.25">
      <c r="A561" s="140">
        <v>44103004</v>
      </c>
      <c r="B561" s="142" t="s">
        <v>182</v>
      </c>
      <c r="C561" s="139">
        <v>0</v>
      </c>
      <c r="D561" s="139"/>
      <c r="E561" s="139">
        <v>468</v>
      </c>
      <c r="F561" s="139"/>
      <c r="G561" s="139">
        <v>468</v>
      </c>
      <c r="H561" s="139"/>
      <c r="I561" s="142" t="s">
        <v>695</v>
      </c>
      <c r="J561" s="142" t="s">
        <v>59</v>
      </c>
      <c r="K561" s="142" t="s">
        <v>706</v>
      </c>
      <c r="L561" s="142" t="s">
        <v>112</v>
      </c>
      <c r="M561" s="139">
        <f t="shared" si="32"/>
        <v>468</v>
      </c>
      <c r="N561" s="139">
        <f t="shared" si="33"/>
        <v>0</v>
      </c>
      <c r="O561" s="139">
        <f t="shared" si="34"/>
        <v>468</v>
      </c>
      <c r="P561" s="139">
        <f t="shared" si="35"/>
        <v>0</v>
      </c>
      <c r="R561" s="140">
        <v>44103004</v>
      </c>
      <c r="S561" s="142" t="s">
        <v>182</v>
      </c>
      <c r="T561" s="139">
        <v>0</v>
      </c>
      <c r="U561" s="139"/>
      <c r="V561" s="139">
        <v>468</v>
      </c>
      <c r="W561" s="139"/>
      <c r="X561" s="139">
        <v>468</v>
      </c>
      <c r="Y561" s="139"/>
    </row>
    <row r="562" spans="1:25" s="156" customFormat="1" ht="15" customHeight="1" x14ac:dyDescent="0.25">
      <c r="A562" s="157">
        <v>44104</v>
      </c>
      <c r="B562" s="158" t="s">
        <v>181</v>
      </c>
      <c r="C562" s="154"/>
      <c r="D562" s="154"/>
      <c r="E562" s="154"/>
      <c r="F562" s="154"/>
      <c r="G562" s="154"/>
      <c r="H562" s="154"/>
      <c r="I562" s="158"/>
      <c r="J562" s="158"/>
      <c r="K562" s="158"/>
      <c r="L562" s="158"/>
      <c r="M562" s="154"/>
      <c r="N562" s="154"/>
      <c r="O562" s="154"/>
      <c r="P562" s="154"/>
      <c r="R562" s="157">
        <v>44104</v>
      </c>
      <c r="S562" s="158" t="s">
        <v>181</v>
      </c>
      <c r="T562" s="154">
        <v>0</v>
      </c>
      <c r="U562" s="154"/>
      <c r="V562" s="154">
        <v>8566.39</v>
      </c>
      <c r="W562" s="154"/>
      <c r="X562" s="154">
        <v>8566.39</v>
      </c>
      <c r="Y562" s="154"/>
    </row>
    <row r="563" spans="1:25" ht="15" customHeight="1" x14ac:dyDescent="0.25">
      <c r="A563" s="140">
        <v>44104001</v>
      </c>
      <c r="B563" s="142" t="s">
        <v>180</v>
      </c>
      <c r="C563" s="139">
        <v>0</v>
      </c>
      <c r="D563" s="139"/>
      <c r="E563" s="139">
        <v>8249.39</v>
      </c>
      <c r="F563" s="139"/>
      <c r="G563" s="139">
        <v>8249.39</v>
      </c>
      <c r="H563" s="139"/>
      <c r="I563" s="142" t="s">
        <v>695</v>
      </c>
      <c r="J563" s="142" t="s">
        <v>59</v>
      </c>
      <c r="K563" s="142" t="s">
        <v>706</v>
      </c>
      <c r="L563" s="142" t="s">
        <v>111</v>
      </c>
      <c r="M563" s="139">
        <f t="shared" si="32"/>
        <v>8249</v>
      </c>
      <c r="N563" s="139">
        <f t="shared" si="33"/>
        <v>0</v>
      </c>
      <c r="O563" s="139">
        <f t="shared" si="34"/>
        <v>8249</v>
      </c>
      <c r="P563" s="139">
        <f t="shared" si="35"/>
        <v>0</v>
      </c>
      <c r="R563" s="140">
        <v>44104001</v>
      </c>
      <c r="S563" s="142" t="s">
        <v>180</v>
      </c>
      <c r="T563" s="139">
        <v>0</v>
      </c>
      <c r="U563" s="139"/>
      <c r="V563" s="139">
        <v>8249.39</v>
      </c>
      <c r="W563" s="139"/>
      <c r="X563" s="139">
        <v>8249.39</v>
      </c>
      <c r="Y563" s="139"/>
    </row>
    <row r="564" spans="1:25" ht="15" customHeight="1" x14ac:dyDescent="0.25">
      <c r="A564" s="140">
        <v>44104002</v>
      </c>
      <c r="B564" s="142" t="s">
        <v>179</v>
      </c>
      <c r="C564" s="139">
        <v>0</v>
      </c>
      <c r="D564" s="139"/>
      <c r="E564" s="139">
        <v>317</v>
      </c>
      <c r="F564" s="139"/>
      <c r="G564" s="139">
        <v>317</v>
      </c>
      <c r="H564" s="139"/>
      <c r="I564" s="142" t="s">
        <v>695</v>
      </c>
      <c r="J564" s="142" t="s">
        <v>59</v>
      </c>
      <c r="K564" s="142" t="s">
        <v>706</v>
      </c>
      <c r="L564" s="142" t="s">
        <v>112</v>
      </c>
      <c r="M564" s="139">
        <f t="shared" si="32"/>
        <v>317</v>
      </c>
      <c r="N564" s="139">
        <f t="shared" si="33"/>
        <v>0</v>
      </c>
      <c r="O564" s="139">
        <f t="shared" si="34"/>
        <v>317</v>
      </c>
      <c r="P564" s="139">
        <f t="shared" si="35"/>
        <v>0</v>
      </c>
      <c r="R564" s="140">
        <v>44104002</v>
      </c>
      <c r="S564" s="142" t="s">
        <v>179</v>
      </c>
      <c r="T564" s="139">
        <v>0</v>
      </c>
      <c r="U564" s="139"/>
      <c r="V564" s="139">
        <v>317</v>
      </c>
      <c r="W564" s="139"/>
      <c r="X564" s="139">
        <v>317</v>
      </c>
      <c r="Y564" s="139"/>
    </row>
    <row r="565" spans="1:25" s="156" customFormat="1" ht="15" customHeight="1" x14ac:dyDescent="0.25">
      <c r="A565" s="157">
        <v>44105</v>
      </c>
      <c r="B565" s="158" t="s">
        <v>178</v>
      </c>
      <c r="C565" s="154"/>
      <c r="D565" s="154"/>
      <c r="E565" s="154"/>
      <c r="F565" s="154"/>
      <c r="G565" s="154"/>
      <c r="H565" s="154"/>
      <c r="I565" s="158"/>
      <c r="J565" s="158"/>
      <c r="K565" s="158"/>
      <c r="L565" s="158"/>
      <c r="M565" s="154"/>
      <c r="N565" s="154"/>
      <c r="O565" s="154"/>
      <c r="P565" s="154"/>
      <c r="R565" s="157">
        <v>44105</v>
      </c>
      <c r="S565" s="158" t="s">
        <v>178</v>
      </c>
      <c r="T565" s="154">
        <v>0</v>
      </c>
      <c r="U565" s="154"/>
      <c r="V565" s="154">
        <v>263813.2</v>
      </c>
      <c r="W565" s="154"/>
      <c r="X565" s="154">
        <v>263813.2</v>
      </c>
      <c r="Y565" s="154"/>
    </row>
    <row r="566" spans="1:25" ht="15" customHeight="1" x14ac:dyDescent="0.25">
      <c r="A566" s="140">
        <v>44105001</v>
      </c>
      <c r="B566" s="142" t="s">
        <v>882</v>
      </c>
      <c r="C566" s="139">
        <v>0</v>
      </c>
      <c r="D566" s="139"/>
      <c r="E566" s="139">
        <v>1047.1199999999999</v>
      </c>
      <c r="F566" s="139"/>
      <c r="G566" s="139">
        <v>1047.1199999999999</v>
      </c>
      <c r="H566" s="139"/>
      <c r="I566" s="142" t="s">
        <v>695</v>
      </c>
      <c r="J566" s="142" t="s">
        <v>59</v>
      </c>
      <c r="K566" s="142" t="s">
        <v>706</v>
      </c>
      <c r="L566" s="142" t="s">
        <v>112</v>
      </c>
      <c r="M566" s="139">
        <f t="shared" si="32"/>
        <v>1047</v>
      </c>
      <c r="N566" s="139">
        <f t="shared" si="33"/>
        <v>0</v>
      </c>
      <c r="O566" s="139">
        <f t="shared" si="34"/>
        <v>1047</v>
      </c>
      <c r="P566" s="139">
        <f t="shared" si="35"/>
        <v>0</v>
      </c>
      <c r="R566" s="140">
        <v>44105001</v>
      </c>
      <c r="S566" s="142" t="s">
        <v>882</v>
      </c>
      <c r="T566" s="139">
        <v>0</v>
      </c>
      <c r="U566" s="139"/>
      <c r="V566" s="139">
        <v>1047.1199999999999</v>
      </c>
      <c r="W566" s="139"/>
      <c r="X566" s="139">
        <v>1047.1199999999999</v>
      </c>
      <c r="Y566" s="139"/>
    </row>
    <row r="567" spans="1:25" x14ac:dyDescent="0.25">
      <c r="A567" s="140">
        <v>44105002</v>
      </c>
      <c r="B567" s="142" t="s">
        <v>177</v>
      </c>
      <c r="C567" s="139">
        <v>0</v>
      </c>
      <c r="D567" s="139"/>
      <c r="E567" s="139">
        <v>103761.5</v>
      </c>
      <c r="F567" s="139"/>
      <c r="G567" s="139">
        <v>103761.5</v>
      </c>
      <c r="H567" s="139"/>
      <c r="I567" s="142" t="s">
        <v>695</v>
      </c>
      <c r="J567" s="142" t="s">
        <v>59</v>
      </c>
      <c r="K567" s="142" t="s">
        <v>706</v>
      </c>
      <c r="L567" s="142" t="s">
        <v>110</v>
      </c>
      <c r="M567" s="139">
        <f t="shared" si="32"/>
        <v>103762</v>
      </c>
      <c r="N567" s="139">
        <f t="shared" si="33"/>
        <v>0</v>
      </c>
      <c r="O567" s="139">
        <f t="shared" si="34"/>
        <v>103762</v>
      </c>
      <c r="P567" s="139">
        <f t="shared" si="35"/>
        <v>0</v>
      </c>
      <c r="R567" s="140">
        <v>44105002</v>
      </c>
      <c r="S567" s="142" t="s">
        <v>177</v>
      </c>
      <c r="T567" s="139">
        <v>0</v>
      </c>
      <c r="U567" s="139"/>
      <c r="V567" s="139">
        <v>103761.5</v>
      </c>
      <c r="W567" s="139"/>
      <c r="X567" s="139">
        <v>103761.5</v>
      </c>
      <c r="Y567" s="139"/>
    </row>
    <row r="568" spans="1:25" x14ac:dyDescent="0.25">
      <c r="A568" s="140">
        <v>44105003</v>
      </c>
      <c r="B568" s="142" t="s">
        <v>176</v>
      </c>
      <c r="C568" s="139">
        <v>0</v>
      </c>
      <c r="D568" s="139"/>
      <c r="E568" s="139">
        <v>93313</v>
      </c>
      <c r="F568" s="139"/>
      <c r="G568" s="139">
        <v>93313</v>
      </c>
      <c r="H568" s="139"/>
      <c r="I568" s="142" t="s">
        <v>695</v>
      </c>
      <c r="J568" s="142" t="s">
        <v>59</v>
      </c>
      <c r="K568" s="142" t="s">
        <v>706</v>
      </c>
      <c r="L568" s="142" t="s">
        <v>109</v>
      </c>
      <c r="M568" s="139">
        <f t="shared" si="32"/>
        <v>93313</v>
      </c>
      <c r="N568" s="139">
        <f t="shared" si="33"/>
        <v>0</v>
      </c>
      <c r="O568" s="139">
        <f t="shared" si="34"/>
        <v>93313</v>
      </c>
      <c r="P568" s="139">
        <f t="shared" si="35"/>
        <v>0</v>
      </c>
      <c r="R568" s="140">
        <v>44105003</v>
      </c>
      <c r="S568" s="142" t="s">
        <v>176</v>
      </c>
      <c r="T568" s="139">
        <v>0</v>
      </c>
      <c r="U568" s="139"/>
      <c r="V568" s="139">
        <v>93313</v>
      </c>
      <c r="W568" s="139"/>
      <c r="X568" s="139">
        <v>93313</v>
      </c>
      <c r="Y568" s="139"/>
    </row>
    <row r="569" spans="1:25" x14ac:dyDescent="0.25">
      <c r="A569" s="140">
        <v>44105005</v>
      </c>
      <c r="B569" s="142" t="s">
        <v>174</v>
      </c>
      <c r="C569" s="139">
        <v>0</v>
      </c>
      <c r="D569" s="139"/>
      <c r="E569" s="139">
        <v>15956.82</v>
      </c>
      <c r="F569" s="139"/>
      <c r="G569" s="139">
        <v>15956.82</v>
      </c>
      <c r="H569" s="139"/>
      <c r="I569" s="142" t="s">
        <v>695</v>
      </c>
      <c r="J569" s="142" t="s">
        <v>59</v>
      </c>
      <c r="K569" s="142" t="s">
        <v>706</v>
      </c>
      <c r="L569" s="142" t="s">
        <v>141</v>
      </c>
      <c r="M569" s="139">
        <f t="shared" si="32"/>
        <v>15957</v>
      </c>
      <c r="N569" s="139">
        <f t="shared" si="33"/>
        <v>0</v>
      </c>
      <c r="O569" s="139">
        <f t="shared" si="34"/>
        <v>15957</v>
      </c>
      <c r="P569" s="139">
        <f t="shared" si="35"/>
        <v>0</v>
      </c>
      <c r="R569" s="140">
        <v>44105005</v>
      </c>
      <c r="S569" s="142" t="s">
        <v>174</v>
      </c>
      <c r="T569" s="139">
        <v>0</v>
      </c>
      <c r="U569" s="139"/>
      <c r="V569" s="139">
        <v>15956.82</v>
      </c>
      <c r="W569" s="139"/>
      <c r="X569" s="139">
        <v>15956.82</v>
      </c>
      <c r="Y569" s="139"/>
    </row>
    <row r="570" spans="1:25" x14ac:dyDescent="0.25">
      <c r="A570" s="140">
        <v>44105007</v>
      </c>
      <c r="B570" s="142" t="s">
        <v>172</v>
      </c>
      <c r="C570" s="139">
        <v>0</v>
      </c>
      <c r="D570" s="139"/>
      <c r="E570" s="139">
        <v>2942.76</v>
      </c>
      <c r="F570" s="139"/>
      <c r="G570" s="139">
        <v>2942.76</v>
      </c>
      <c r="H570" s="139"/>
      <c r="I570" s="142" t="s">
        <v>695</v>
      </c>
      <c r="J570" s="142" t="s">
        <v>59</v>
      </c>
      <c r="K570" s="142" t="s">
        <v>706</v>
      </c>
      <c r="L570" s="142" t="s">
        <v>142</v>
      </c>
      <c r="M570" s="139">
        <f t="shared" si="32"/>
        <v>2943</v>
      </c>
      <c r="N570" s="139">
        <f t="shared" si="33"/>
        <v>0</v>
      </c>
      <c r="O570" s="139">
        <f t="shared" si="34"/>
        <v>2943</v>
      </c>
      <c r="P570" s="139">
        <f t="shared" si="35"/>
        <v>0</v>
      </c>
      <c r="R570" s="140">
        <v>44105007</v>
      </c>
      <c r="S570" s="142" t="s">
        <v>172</v>
      </c>
      <c r="T570" s="139">
        <v>0</v>
      </c>
      <c r="U570" s="139"/>
      <c r="V570" s="139">
        <v>2942.76</v>
      </c>
      <c r="W570" s="139"/>
      <c r="X570" s="139">
        <v>2942.76</v>
      </c>
      <c r="Y570" s="139"/>
    </row>
    <row r="571" spans="1:25" x14ac:dyDescent="0.25">
      <c r="A571" s="140">
        <v>44105008</v>
      </c>
      <c r="B571" s="142" t="s">
        <v>883</v>
      </c>
      <c r="C571" s="139">
        <v>0</v>
      </c>
      <c r="D571" s="139"/>
      <c r="E571" s="139">
        <v>46792</v>
      </c>
      <c r="F571" s="139"/>
      <c r="G571" s="139">
        <v>46792</v>
      </c>
      <c r="H571" s="139"/>
      <c r="I571" s="142" t="s">
        <v>695</v>
      </c>
      <c r="J571" s="142" t="s">
        <v>59</v>
      </c>
      <c r="K571" s="142" t="s">
        <v>706</v>
      </c>
      <c r="L571" s="142" t="s">
        <v>112</v>
      </c>
      <c r="M571" s="139">
        <f t="shared" si="32"/>
        <v>46792</v>
      </c>
      <c r="N571" s="139">
        <f t="shared" si="33"/>
        <v>0</v>
      </c>
      <c r="O571" s="139">
        <f t="shared" si="34"/>
        <v>46792</v>
      </c>
      <c r="P571" s="139">
        <f t="shared" si="35"/>
        <v>0</v>
      </c>
      <c r="R571" s="140">
        <v>44105008</v>
      </c>
      <c r="S571" s="142" t="s">
        <v>883</v>
      </c>
      <c r="T571" s="139">
        <v>0</v>
      </c>
      <c r="U571" s="139"/>
      <c r="V571" s="139">
        <v>46792</v>
      </c>
      <c r="W571" s="139"/>
      <c r="X571" s="139">
        <v>46792</v>
      </c>
      <c r="Y571" s="139"/>
    </row>
    <row r="572" spans="1:25" x14ac:dyDescent="0.25">
      <c r="A572" s="140"/>
      <c r="B572" s="149" t="s">
        <v>171</v>
      </c>
      <c r="C572" s="138">
        <v>207283643.84</v>
      </c>
      <c r="D572" s="138">
        <v>207283643.84</v>
      </c>
      <c r="E572" s="138">
        <v>114076364.98999999</v>
      </c>
      <c r="F572" s="138">
        <v>114076364.98999999</v>
      </c>
      <c r="G572" s="138">
        <v>244378271.88999999</v>
      </c>
      <c r="H572" s="138">
        <v>244378271.88999999</v>
      </c>
      <c r="I572" s="142"/>
      <c r="J572" s="142"/>
      <c r="K572" s="142"/>
      <c r="L572" s="142"/>
      <c r="M572" s="138">
        <f>SUM(M5:M571)</f>
        <v>7</v>
      </c>
      <c r="N572" s="138">
        <f>SUM(N5:N571)</f>
        <v>0</v>
      </c>
      <c r="O572" s="138">
        <f t="shared" si="34"/>
        <v>114076365</v>
      </c>
      <c r="P572" s="138">
        <f t="shared" si="35"/>
        <v>114076365</v>
      </c>
      <c r="R572" s="140"/>
      <c r="S572" s="149" t="s">
        <v>171</v>
      </c>
      <c r="T572" s="138">
        <v>207283643.84</v>
      </c>
      <c r="U572" s="138">
        <v>207283643.84</v>
      </c>
      <c r="V572" s="138">
        <v>114076364.98999999</v>
      </c>
      <c r="W572" s="138">
        <v>114076364.98999999</v>
      </c>
      <c r="X572" s="138">
        <v>244378271.88999999</v>
      </c>
      <c r="Y572" s="138">
        <v>244378271.88999999</v>
      </c>
    </row>
    <row r="573" spans="1:25" x14ac:dyDescent="0.25">
      <c r="A573" s="178"/>
      <c r="B573" s="160" t="s">
        <v>890</v>
      </c>
      <c r="C573" s="159">
        <f>SUBTOTAL(9,C4:C571)</f>
        <v>207283643.84000003</v>
      </c>
      <c r="D573" s="159">
        <f t="shared" ref="D573:H573" si="36">SUBTOTAL(9,D4:D571)</f>
        <v>207283643.84</v>
      </c>
      <c r="E573" s="159">
        <f t="shared" si="36"/>
        <v>114126364.99000004</v>
      </c>
      <c r="F573" s="159">
        <f t="shared" si="36"/>
        <v>114126364.98999998</v>
      </c>
      <c r="G573" s="159">
        <f t="shared" si="36"/>
        <v>244378271.8899999</v>
      </c>
      <c r="H573" s="159">
        <f t="shared" si="36"/>
        <v>244378271.88999999</v>
      </c>
      <c r="I573" s="177"/>
      <c r="J573" s="177"/>
      <c r="K573" s="177"/>
      <c r="L573" s="177"/>
      <c r="M573" s="176">
        <f>M3</f>
        <v>7</v>
      </c>
      <c r="N573" s="176">
        <f>N3</f>
        <v>0</v>
      </c>
      <c r="O573" s="176"/>
      <c r="P573" s="176"/>
    </row>
    <row r="574" spans="1:25" x14ac:dyDescent="0.25">
      <c r="C574" s="161">
        <f>C573-D573</f>
        <v>0</v>
      </c>
      <c r="E574" s="161">
        <f>E573-F573</f>
        <v>0</v>
      </c>
      <c r="G574" s="161">
        <f>G573-H573</f>
        <v>0</v>
      </c>
    </row>
    <row r="577" spans="13:14" x14ac:dyDescent="0.25">
      <c r="M577" s="180"/>
      <c r="N577" s="180"/>
    </row>
    <row r="578" spans="13:14" x14ac:dyDescent="0.25">
      <c r="M578" s="161"/>
    </row>
  </sheetData>
  <autoFilter ref="A4:N574" xr:uid="{00000000-0009-0000-0000-000000000000}"/>
  <mergeCells count="6">
    <mergeCell ref="A1:H1"/>
    <mergeCell ref="A2:H2"/>
    <mergeCell ref="A3:H3"/>
    <mergeCell ref="R1:Y1"/>
    <mergeCell ref="R2:Y2"/>
    <mergeCell ref="R3:Y3"/>
  </mergeCells>
  <phoneticPr fontId="29" type="noConversion"/>
  <pageMargins left="0.74803149606299213" right="0.74803149606299213" top="0.74803149606299213" bottom="0.51181102362204722" header="0.51181102362204722" footer="0.7480314960629921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C7B98-5B75-4BBD-A445-15D8E5E2BD74}">
  <dimension ref="A1:M71"/>
  <sheetViews>
    <sheetView rightToLeft="1" topLeftCell="A4" zoomScale="115" zoomScaleNormal="115" zoomScaleSheetLayoutView="100" workbookViewId="0">
      <selection activeCell="M12" sqref="M12"/>
    </sheetView>
  </sheetViews>
  <sheetFormatPr defaultColWidth="9.375" defaultRowHeight="20.25" x14ac:dyDescent="0.2"/>
  <cols>
    <col min="1" max="1" width="1.875" style="35" customWidth="1"/>
    <col min="2" max="2" width="32.75" style="35" customWidth="1"/>
    <col min="3" max="3" width="18.5" style="35" customWidth="1"/>
    <col min="4" max="4" width="2" style="35" customWidth="1"/>
    <col min="5" max="5" width="15.625" style="35" customWidth="1"/>
    <col min="6" max="6" width="2.25" style="35" customWidth="1"/>
    <col min="7" max="7" width="15.25" style="35" customWidth="1"/>
    <col min="8" max="8" width="1.625" style="35" customWidth="1"/>
    <col min="9" max="9" width="14.25" style="35" customWidth="1"/>
    <col min="10" max="10" width="0.75" style="35" customWidth="1"/>
    <col min="11" max="11" width="14.25" style="35" customWidth="1"/>
    <col min="12" max="12" width="1.875" style="35" customWidth="1"/>
    <col min="13" max="243" width="9.375" style="35"/>
    <col min="244" max="245" width="12.5" style="35" customWidth="1"/>
    <col min="246" max="246" width="18.875" style="35" customWidth="1"/>
    <col min="247" max="247" width="11.125" style="35" customWidth="1"/>
    <col min="248" max="248" width="9.5" style="35" customWidth="1"/>
    <col min="249" max="250" width="17.5" style="35" customWidth="1"/>
    <col min="251" max="251" width="1.875" style="35" customWidth="1"/>
    <col min="252" max="499" width="9.375" style="35"/>
    <col min="500" max="501" width="12.5" style="35" customWidth="1"/>
    <col min="502" max="502" width="18.875" style="35" customWidth="1"/>
    <col min="503" max="503" width="11.125" style="35" customWidth="1"/>
    <col min="504" max="504" width="9.5" style="35" customWidth="1"/>
    <col min="505" max="506" width="17.5" style="35" customWidth="1"/>
    <col min="507" max="507" width="1.875" style="35" customWidth="1"/>
    <col min="508" max="755" width="9.375" style="35"/>
    <col min="756" max="757" width="12.5" style="35" customWidth="1"/>
    <col min="758" max="758" width="18.875" style="35" customWidth="1"/>
    <col min="759" max="759" width="11.125" style="35" customWidth="1"/>
    <col min="760" max="760" width="9.5" style="35" customWidth="1"/>
    <col min="761" max="762" width="17.5" style="35" customWidth="1"/>
    <col min="763" max="763" width="1.875" style="35" customWidth="1"/>
    <col min="764" max="1011" width="9.375" style="35"/>
    <col min="1012" max="1013" width="12.5" style="35" customWidth="1"/>
    <col min="1014" max="1014" width="18.875" style="35" customWidth="1"/>
    <col min="1015" max="1015" width="11.125" style="35" customWidth="1"/>
    <col min="1016" max="1016" width="9.5" style="35" customWidth="1"/>
    <col min="1017" max="1018" width="17.5" style="35" customWidth="1"/>
    <col min="1019" max="1019" width="1.875" style="35" customWidth="1"/>
    <col min="1020" max="1267" width="9.375" style="35"/>
    <col min="1268" max="1269" width="12.5" style="35" customWidth="1"/>
    <col min="1270" max="1270" width="18.875" style="35" customWidth="1"/>
    <col min="1271" max="1271" width="11.125" style="35" customWidth="1"/>
    <col min="1272" max="1272" width="9.5" style="35" customWidth="1"/>
    <col min="1273" max="1274" width="17.5" style="35" customWidth="1"/>
    <col min="1275" max="1275" width="1.875" style="35" customWidth="1"/>
    <col min="1276" max="1523" width="9.375" style="35"/>
    <col min="1524" max="1525" width="12.5" style="35" customWidth="1"/>
    <col min="1526" max="1526" width="18.875" style="35" customWidth="1"/>
    <col min="1527" max="1527" width="11.125" style="35" customWidth="1"/>
    <col min="1528" max="1528" width="9.5" style="35" customWidth="1"/>
    <col min="1529" max="1530" width="17.5" style="35" customWidth="1"/>
    <col min="1531" max="1531" width="1.875" style="35" customWidth="1"/>
    <col min="1532" max="1779" width="9.375" style="35"/>
    <col min="1780" max="1781" width="12.5" style="35" customWidth="1"/>
    <col min="1782" max="1782" width="18.875" style="35" customWidth="1"/>
    <col min="1783" max="1783" width="11.125" style="35" customWidth="1"/>
    <col min="1784" max="1784" width="9.5" style="35" customWidth="1"/>
    <col min="1785" max="1786" width="17.5" style="35" customWidth="1"/>
    <col min="1787" max="1787" width="1.875" style="35" customWidth="1"/>
    <col min="1788" max="2035" width="9.375" style="35"/>
    <col min="2036" max="2037" width="12.5" style="35" customWidth="1"/>
    <col min="2038" max="2038" width="18.875" style="35" customWidth="1"/>
    <col min="2039" max="2039" width="11.125" style="35" customWidth="1"/>
    <col min="2040" max="2040" width="9.5" style="35" customWidth="1"/>
    <col min="2041" max="2042" width="17.5" style="35" customWidth="1"/>
    <col min="2043" max="2043" width="1.875" style="35" customWidth="1"/>
    <col min="2044" max="2291" width="9.375" style="35"/>
    <col min="2292" max="2293" width="12.5" style="35" customWidth="1"/>
    <col min="2294" max="2294" width="18.875" style="35" customWidth="1"/>
    <col min="2295" max="2295" width="11.125" style="35" customWidth="1"/>
    <col min="2296" max="2296" width="9.5" style="35" customWidth="1"/>
    <col min="2297" max="2298" width="17.5" style="35" customWidth="1"/>
    <col min="2299" max="2299" width="1.875" style="35" customWidth="1"/>
    <col min="2300" max="2547" width="9.375" style="35"/>
    <col min="2548" max="2549" width="12.5" style="35" customWidth="1"/>
    <col min="2550" max="2550" width="18.875" style="35" customWidth="1"/>
    <col min="2551" max="2551" width="11.125" style="35" customWidth="1"/>
    <col min="2552" max="2552" width="9.5" style="35" customWidth="1"/>
    <col min="2553" max="2554" width="17.5" style="35" customWidth="1"/>
    <col min="2555" max="2555" width="1.875" style="35" customWidth="1"/>
    <col min="2556" max="2803" width="9.375" style="35"/>
    <col min="2804" max="2805" width="12.5" style="35" customWidth="1"/>
    <col min="2806" max="2806" width="18.875" style="35" customWidth="1"/>
    <col min="2807" max="2807" width="11.125" style="35" customWidth="1"/>
    <col min="2808" max="2808" width="9.5" style="35" customWidth="1"/>
    <col min="2809" max="2810" width="17.5" style="35" customWidth="1"/>
    <col min="2811" max="2811" width="1.875" style="35" customWidth="1"/>
    <col min="2812" max="3059" width="9.375" style="35"/>
    <col min="3060" max="3061" width="12.5" style="35" customWidth="1"/>
    <col min="3062" max="3062" width="18.875" style="35" customWidth="1"/>
    <col min="3063" max="3063" width="11.125" style="35" customWidth="1"/>
    <col min="3064" max="3064" width="9.5" style="35" customWidth="1"/>
    <col min="3065" max="3066" width="17.5" style="35" customWidth="1"/>
    <col min="3067" max="3067" width="1.875" style="35" customWidth="1"/>
    <col min="3068" max="3315" width="9.375" style="35"/>
    <col min="3316" max="3317" width="12.5" style="35" customWidth="1"/>
    <col min="3318" max="3318" width="18.875" style="35" customWidth="1"/>
    <col min="3319" max="3319" width="11.125" style="35" customWidth="1"/>
    <col min="3320" max="3320" width="9.5" style="35" customWidth="1"/>
    <col min="3321" max="3322" width="17.5" style="35" customWidth="1"/>
    <col min="3323" max="3323" width="1.875" style="35" customWidth="1"/>
    <col min="3324" max="3571" width="9.375" style="35"/>
    <col min="3572" max="3573" width="12.5" style="35" customWidth="1"/>
    <col min="3574" max="3574" width="18.875" style="35" customWidth="1"/>
    <col min="3575" max="3575" width="11.125" style="35" customWidth="1"/>
    <col min="3576" max="3576" width="9.5" style="35" customWidth="1"/>
    <col min="3577" max="3578" width="17.5" style="35" customWidth="1"/>
    <col min="3579" max="3579" width="1.875" style="35" customWidth="1"/>
    <col min="3580" max="3827" width="9.375" style="35"/>
    <col min="3828" max="3829" width="12.5" style="35" customWidth="1"/>
    <col min="3830" max="3830" width="18.875" style="35" customWidth="1"/>
    <col min="3831" max="3831" width="11.125" style="35" customWidth="1"/>
    <col min="3832" max="3832" width="9.5" style="35" customWidth="1"/>
    <col min="3833" max="3834" width="17.5" style="35" customWidth="1"/>
    <col min="3835" max="3835" width="1.875" style="35" customWidth="1"/>
    <col min="3836" max="4083" width="9.375" style="35"/>
    <col min="4084" max="4085" width="12.5" style="35" customWidth="1"/>
    <col min="4086" max="4086" width="18.875" style="35" customWidth="1"/>
    <col min="4087" max="4087" width="11.125" style="35" customWidth="1"/>
    <col min="4088" max="4088" width="9.5" style="35" customWidth="1"/>
    <col min="4089" max="4090" width="17.5" style="35" customWidth="1"/>
    <col min="4091" max="4091" width="1.875" style="35" customWidth="1"/>
    <col min="4092" max="4339" width="9.375" style="35"/>
    <col min="4340" max="4341" width="12.5" style="35" customWidth="1"/>
    <col min="4342" max="4342" width="18.875" style="35" customWidth="1"/>
    <col min="4343" max="4343" width="11.125" style="35" customWidth="1"/>
    <col min="4344" max="4344" width="9.5" style="35" customWidth="1"/>
    <col min="4345" max="4346" width="17.5" style="35" customWidth="1"/>
    <col min="4347" max="4347" width="1.875" style="35" customWidth="1"/>
    <col min="4348" max="4595" width="9.375" style="35"/>
    <col min="4596" max="4597" width="12.5" style="35" customWidth="1"/>
    <col min="4598" max="4598" width="18.875" style="35" customWidth="1"/>
    <col min="4599" max="4599" width="11.125" style="35" customWidth="1"/>
    <col min="4600" max="4600" width="9.5" style="35" customWidth="1"/>
    <col min="4601" max="4602" width="17.5" style="35" customWidth="1"/>
    <col min="4603" max="4603" width="1.875" style="35" customWidth="1"/>
    <col min="4604" max="4851" width="9.375" style="35"/>
    <col min="4852" max="4853" width="12.5" style="35" customWidth="1"/>
    <col min="4854" max="4854" width="18.875" style="35" customWidth="1"/>
    <col min="4855" max="4855" width="11.125" style="35" customWidth="1"/>
    <col min="4856" max="4856" width="9.5" style="35" customWidth="1"/>
    <col min="4857" max="4858" width="17.5" style="35" customWidth="1"/>
    <col min="4859" max="4859" width="1.875" style="35" customWidth="1"/>
    <col min="4860" max="5107" width="9.375" style="35"/>
    <col min="5108" max="5109" width="12.5" style="35" customWidth="1"/>
    <col min="5110" max="5110" width="18.875" style="35" customWidth="1"/>
    <col min="5111" max="5111" width="11.125" style="35" customWidth="1"/>
    <col min="5112" max="5112" width="9.5" style="35" customWidth="1"/>
    <col min="5113" max="5114" width="17.5" style="35" customWidth="1"/>
    <col min="5115" max="5115" width="1.875" style="35" customWidth="1"/>
    <col min="5116" max="5363" width="9.375" style="35"/>
    <col min="5364" max="5365" width="12.5" style="35" customWidth="1"/>
    <col min="5366" max="5366" width="18.875" style="35" customWidth="1"/>
    <col min="5367" max="5367" width="11.125" style="35" customWidth="1"/>
    <col min="5368" max="5368" width="9.5" style="35" customWidth="1"/>
    <col min="5369" max="5370" width="17.5" style="35" customWidth="1"/>
    <col min="5371" max="5371" width="1.875" style="35" customWidth="1"/>
    <col min="5372" max="5619" width="9.375" style="35"/>
    <col min="5620" max="5621" width="12.5" style="35" customWidth="1"/>
    <col min="5622" max="5622" width="18.875" style="35" customWidth="1"/>
    <col min="5623" max="5623" width="11.125" style="35" customWidth="1"/>
    <col min="5624" max="5624" width="9.5" style="35" customWidth="1"/>
    <col min="5625" max="5626" width="17.5" style="35" customWidth="1"/>
    <col min="5627" max="5627" width="1.875" style="35" customWidth="1"/>
    <col min="5628" max="5875" width="9.375" style="35"/>
    <col min="5876" max="5877" width="12.5" style="35" customWidth="1"/>
    <col min="5878" max="5878" width="18.875" style="35" customWidth="1"/>
    <col min="5879" max="5879" width="11.125" style="35" customWidth="1"/>
    <col min="5880" max="5880" width="9.5" style="35" customWidth="1"/>
    <col min="5881" max="5882" width="17.5" style="35" customWidth="1"/>
    <col min="5883" max="5883" width="1.875" style="35" customWidth="1"/>
    <col min="5884" max="6131" width="9.375" style="35"/>
    <col min="6132" max="6133" width="12.5" style="35" customWidth="1"/>
    <col min="6134" max="6134" width="18.875" style="35" customWidth="1"/>
    <col min="6135" max="6135" width="11.125" style="35" customWidth="1"/>
    <col min="6136" max="6136" width="9.5" style="35" customWidth="1"/>
    <col min="6137" max="6138" width="17.5" style="35" customWidth="1"/>
    <col min="6139" max="6139" width="1.875" style="35" customWidth="1"/>
    <col min="6140" max="6387" width="9.375" style="35"/>
    <col min="6388" max="6389" width="12.5" style="35" customWidth="1"/>
    <col min="6390" max="6390" width="18.875" style="35" customWidth="1"/>
    <col min="6391" max="6391" width="11.125" style="35" customWidth="1"/>
    <col min="6392" max="6392" width="9.5" style="35" customWidth="1"/>
    <col min="6393" max="6394" width="17.5" style="35" customWidth="1"/>
    <col min="6395" max="6395" width="1.875" style="35" customWidth="1"/>
    <col min="6396" max="6643" width="9.375" style="35"/>
    <col min="6644" max="6645" width="12.5" style="35" customWidth="1"/>
    <col min="6646" max="6646" width="18.875" style="35" customWidth="1"/>
    <col min="6647" max="6647" width="11.125" style="35" customWidth="1"/>
    <col min="6648" max="6648" width="9.5" style="35" customWidth="1"/>
    <col min="6649" max="6650" width="17.5" style="35" customWidth="1"/>
    <col min="6651" max="6651" width="1.875" style="35" customWidth="1"/>
    <col min="6652" max="6899" width="9.375" style="35"/>
    <col min="6900" max="6901" width="12.5" style="35" customWidth="1"/>
    <col min="6902" max="6902" width="18.875" style="35" customWidth="1"/>
    <col min="6903" max="6903" width="11.125" style="35" customWidth="1"/>
    <col min="6904" max="6904" width="9.5" style="35" customWidth="1"/>
    <col min="6905" max="6906" width="17.5" style="35" customWidth="1"/>
    <col min="6907" max="6907" width="1.875" style="35" customWidth="1"/>
    <col min="6908" max="7155" width="9.375" style="35"/>
    <col min="7156" max="7157" width="12.5" style="35" customWidth="1"/>
    <col min="7158" max="7158" width="18.875" style="35" customWidth="1"/>
    <col min="7159" max="7159" width="11.125" style="35" customWidth="1"/>
    <col min="7160" max="7160" width="9.5" style="35" customWidth="1"/>
    <col min="7161" max="7162" width="17.5" style="35" customWidth="1"/>
    <col min="7163" max="7163" width="1.875" style="35" customWidth="1"/>
    <col min="7164" max="7411" width="9.375" style="35"/>
    <col min="7412" max="7413" width="12.5" style="35" customWidth="1"/>
    <col min="7414" max="7414" width="18.875" style="35" customWidth="1"/>
    <col min="7415" max="7415" width="11.125" style="35" customWidth="1"/>
    <col min="7416" max="7416" width="9.5" style="35" customWidth="1"/>
    <col min="7417" max="7418" width="17.5" style="35" customWidth="1"/>
    <col min="7419" max="7419" width="1.875" style="35" customWidth="1"/>
    <col min="7420" max="7667" width="9.375" style="35"/>
    <col min="7668" max="7669" width="12.5" style="35" customWidth="1"/>
    <col min="7670" max="7670" width="18.875" style="35" customWidth="1"/>
    <col min="7671" max="7671" width="11.125" style="35" customWidth="1"/>
    <col min="7672" max="7672" width="9.5" style="35" customWidth="1"/>
    <col min="7673" max="7674" width="17.5" style="35" customWidth="1"/>
    <col min="7675" max="7675" width="1.875" style="35" customWidth="1"/>
    <col min="7676" max="7923" width="9.375" style="35"/>
    <col min="7924" max="7925" width="12.5" style="35" customWidth="1"/>
    <col min="7926" max="7926" width="18.875" style="35" customWidth="1"/>
    <col min="7927" max="7927" width="11.125" style="35" customWidth="1"/>
    <col min="7928" max="7928" width="9.5" style="35" customWidth="1"/>
    <col min="7929" max="7930" width="17.5" style="35" customWidth="1"/>
    <col min="7931" max="7931" width="1.875" style="35" customWidth="1"/>
    <col min="7932" max="8179" width="9.375" style="35"/>
    <col min="8180" max="8181" width="12.5" style="35" customWidth="1"/>
    <col min="8182" max="8182" width="18.875" style="35" customWidth="1"/>
    <col min="8183" max="8183" width="11.125" style="35" customWidth="1"/>
    <col min="8184" max="8184" width="9.5" style="35" customWidth="1"/>
    <col min="8185" max="8186" width="17.5" style="35" customWidth="1"/>
    <col min="8187" max="8187" width="1.875" style="35" customWidth="1"/>
    <col min="8188" max="8435" width="9.375" style="35"/>
    <col min="8436" max="8437" width="12.5" style="35" customWidth="1"/>
    <col min="8438" max="8438" width="18.875" style="35" customWidth="1"/>
    <col min="8439" max="8439" width="11.125" style="35" customWidth="1"/>
    <col min="8440" max="8440" width="9.5" style="35" customWidth="1"/>
    <col min="8441" max="8442" width="17.5" style="35" customWidth="1"/>
    <col min="8443" max="8443" width="1.875" style="35" customWidth="1"/>
    <col min="8444" max="8691" width="9.375" style="35"/>
    <col min="8692" max="8693" width="12.5" style="35" customWidth="1"/>
    <col min="8694" max="8694" width="18.875" style="35" customWidth="1"/>
    <col min="8695" max="8695" width="11.125" style="35" customWidth="1"/>
    <col min="8696" max="8696" width="9.5" style="35" customWidth="1"/>
    <col min="8697" max="8698" width="17.5" style="35" customWidth="1"/>
    <col min="8699" max="8699" width="1.875" style="35" customWidth="1"/>
    <col min="8700" max="8947" width="9.375" style="35"/>
    <col min="8948" max="8949" width="12.5" style="35" customWidth="1"/>
    <col min="8950" max="8950" width="18.875" style="35" customWidth="1"/>
    <col min="8951" max="8951" width="11.125" style="35" customWidth="1"/>
    <col min="8952" max="8952" width="9.5" style="35" customWidth="1"/>
    <col min="8953" max="8954" width="17.5" style="35" customWidth="1"/>
    <col min="8955" max="8955" width="1.875" style="35" customWidth="1"/>
    <col min="8956" max="9203" width="9.375" style="35"/>
    <col min="9204" max="9205" width="12.5" style="35" customWidth="1"/>
    <col min="9206" max="9206" width="18.875" style="35" customWidth="1"/>
    <col min="9207" max="9207" width="11.125" style="35" customWidth="1"/>
    <col min="9208" max="9208" width="9.5" style="35" customWidth="1"/>
    <col min="9209" max="9210" width="17.5" style="35" customWidth="1"/>
    <col min="9211" max="9211" width="1.875" style="35" customWidth="1"/>
    <col min="9212" max="9459" width="9.375" style="35"/>
    <col min="9460" max="9461" width="12.5" style="35" customWidth="1"/>
    <col min="9462" max="9462" width="18.875" style="35" customWidth="1"/>
    <col min="9463" max="9463" width="11.125" style="35" customWidth="1"/>
    <col min="9464" max="9464" width="9.5" style="35" customWidth="1"/>
    <col min="9465" max="9466" width="17.5" style="35" customWidth="1"/>
    <col min="9467" max="9467" width="1.875" style="35" customWidth="1"/>
    <col min="9468" max="9715" width="9.375" style="35"/>
    <col min="9716" max="9717" width="12.5" style="35" customWidth="1"/>
    <col min="9718" max="9718" width="18.875" style="35" customWidth="1"/>
    <col min="9719" max="9719" width="11.125" style="35" customWidth="1"/>
    <col min="9720" max="9720" width="9.5" style="35" customWidth="1"/>
    <col min="9721" max="9722" width="17.5" style="35" customWidth="1"/>
    <col min="9723" max="9723" width="1.875" style="35" customWidth="1"/>
    <col min="9724" max="9971" width="9.375" style="35"/>
    <col min="9972" max="9973" width="12.5" style="35" customWidth="1"/>
    <col min="9974" max="9974" width="18.875" style="35" customWidth="1"/>
    <col min="9975" max="9975" width="11.125" style="35" customWidth="1"/>
    <col min="9976" max="9976" width="9.5" style="35" customWidth="1"/>
    <col min="9977" max="9978" width="17.5" style="35" customWidth="1"/>
    <col min="9979" max="9979" width="1.875" style="35" customWidth="1"/>
    <col min="9980" max="10227" width="9.375" style="35"/>
    <col min="10228" max="10229" width="12.5" style="35" customWidth="1"/>
    <col min="10230" max="10230" width="18.875" style="35" customWidth="1"/>
    <col min="10231" max="10231" width="11.125" style="35" customWidth="1"/>
    <col min="10232" max="10232" width="9.5" style="35" customWidth="1"/>
    <col min="10233" max="10234" width="17.5" style="35" customWidth="1"/>
    <col min="10235" max="10235" width="1.875" style="35" customWidth="1"/>
    <col min="10236" max="10483" width="9.375" style="35"/>
    <col min="10484" max="10485" width="12.5" style="35" customWidth="1"/>
    <col min="10486" max="10486" width="18.875" style="35" customWidth="1"/>
    <col min="10487" max="10487" width="11.125" style="35" customWidth="1"/>
    <col min="10488" max="10488" width="9.5" style="35" customWidth="1"/>
    <col min="10489" max="10490" width="17.5" style="35" customWidth="1"/>
    <col min="10491" max="10491" width="1.875" style="35" customWidth="1"/>
    <col min="10492" max="10739" width="9.375" style="35"/>
    <col min="10740" max="10741" width="12.5" style="35" customWidth="1"/>
    <col min="10742" max="10742" width="18.875" style="35" customWidth="1"/>
    <col min="10743" max="10743" width="11.125" style="35" customWidth="1"/>
    <col min="10744" max="10744" width="9.5" style="35" customWidth="1"/>
    <col min="10745" max="10746" width="17.5" style="35" customWidth="1"/>
    <col min="10747" max="10747" width="1.875" style="35" customWidth="1"/>
    <col min="10748" max="10995" width="9.375" style="35"/>
    <col min="10996" max="10997" width="12.5" style="35" customWidth="1"/>
    <col min="10998" max="10998" width="18.875" style="35" customWidth="1"/>
    <col min="10999" max="10999" width="11.125" style="35" customWidth="1"/>
    <col min="11000" max="11000" width="9.5" style="35" customWidth="1"/>
    <col min="11001" max="11002" width="17.5" style="35" customWidth="1"/>
    <col min="11003" max="11003" width="1.875" style="35" customWidth="1"/>
    <col min="11004" max="11251" width="9.375" style="35"/>
    <col min="11252" max="11253" width="12.5" style="35" customWidth="1"/>
    <col min="11254" max="11254" width="18.875" style="35" customWidth="1"/>
    <col min="11255" max="11255" width="11.125" style="35" customWidth="1"/>
    <col min="11256" max="11256" width="9.5" style="35" customWidth="1"/>
    <col min="11257" max="11258" width="17.5" style="35" customWidth="1"/>
    <col min="11259" max="11259" width="1.875" style="35" customWidth="1"/>
    <col min="11260" max="11507" width="9.375" style="35"/>
    <col min="11508" max="11509" width="12.5" style="35" customWidth="1"/>
    <col min="11510" max="11510" width="18.875" style="35" customWidth="1"/>
    <col min="11511" max="11511" width="11.125" style="35" customWidth="1"/>
    <col min="11512" max="11512" width="9.5" style="35" customWidth="1"/>
    <col min="11513" max="11514" width="17.5" style="35" customWidth="1"/>
    <col min="11515" max="11515" width="1.875" style="35" customWidth="1"/>
    <col min="11516" max="11763" width="9.375" style="35"/>
    <col min="11764" max="11765" width="12.5" style="35" customWidth="1"/>
    <col min="11766" max="11766" width="18.875" style="35" customWidth="1"/>
    <col min="11767" max="11767" width="11.125" style="35" customWidth="1"/>
    <col min="11768" max="11768" width="9.5" style="35" customWidth="1"/>
    <col min="11769" max="11770" width="17.5" style="35" customWidth="1"/>
    <col min="11771" max="11771" width="1.875" style="35" customWidth="1"/>
    <col min="11772" max="12019" width="9.375" style="35"/>
    <col min="12020" max="12021" width="12.5" style="35" customWidth="1"/>
    <col min="12022" max="12022" width="18.875" style="35" customWidth="1"/>
    <col min="12023" max="12023" width="11.125" style="35" customWidth="1"/>
    <col min="12024" max="12024" width="9.5" style="35" customWidth="1"/>
    <col min="12025" max="12026" width="17.5" style="35" customWidth="1"/>
    <col min="12027" max="12027" width="1.875" style="35" customWidth="1"/>
    <col min="12028" max="12275" width="9.375" style="35"/>
    <col min="12276" max="12277" width="12.5" style="35" customWidth="1"/>
    <col min="12278" max="12278" width="18.875" style="35" customWidth="1"/>
    <col min="12279" max="12279" width="11.125" style="35" customWidth="1"/>
    <col min="12280" max="12280" width="9.5" style="35" customWidth="1"/>
    <col min="12281" max="12282" width="17.5" style="35" customWidth="1"/>
    <col min="12283" max="12283" width="1.875" style="35" customWidth="1"/>
    <col min="12284" max="12531" width="9.375" style="35"/>
    <col min="12532" max="12533" width="12.5" style="35" customWidth="1"/>
    <col min="12534" max="12534" width="18.875" style="35" customWidth="1"/>
    <col min="12535" max="12535" width="11.125" style="35" customWidth="1"/>
    <col min="12536" max="12536" width="9.5" style="35" customWidth="1"/>
    <col min="12537" max="12538" width="17.5" style="35" customWidth="1"/>
    <col min="12539" max="12539" width="1.875" style="35" customWidth="1"/>
    <col min="12540" max="12787" width="9.375" style="35"/>
    <col min="12788" max="12789" width="12.5" style="35" customWidth="1"/>
    <col min="12790" max="12790" width="18.875" style="35" customWidth="1"/>
    <col min="12791" max="12791" width="11.125" style="35" customWidth="1"/>
    <col min="12792" max="12792" width="9.5" style="35" customWidth="1"/>
    <col min="12793" max="12794" width="17.5" style="35" customWidth="1"/>
    <col min="12795" max="12795" width="1.875" style="35" customWidth="1"/>
    <col min="12796" max="13043" width="9.375" style="35"/>
    <col min="13044" max="13045" width="12.5" style="35" customWidth="1"/>
    <col min="13046" max="13046" width="18.875" style="35" customWidth="1"/>
    <col min="13047" max="13047" width="11.125" style="35" customWidth="1"/>
    <col min="13048" max="13048" width="9.5" style="35" customWidth="1"/>
    <col min="13049" max="13050" width="17.5" style="35" customWidth="1"/>
    <col min="13051" max="13051" width="1.875" style="35" customWidth="1"/>
    <col min="13052" max="13299" width="9.375" style="35"/>
    <col min="13300" max="13301" width="12.5" style="35" customWidth="1"/>
    <col min="13302" max="13302" width="18.875" style="35" customWidth="1"/>
    <col min="13303" max="13303" width="11.125" style="35" customWidth="1"/>
    <col min="13304" max="13304" width="9.5" style="35" customWidth="1"/>
    <col min="13305" max="13306" width="17.5" style="35" customWidth="1"/>
    <col min="13307" max="13307" width="1.875" style="35" customWidth="1"/>
    <col min="13308" max="13555" width="9.375" style="35"/>
    <col min="13556" max="13557" width="12.5" style="35" customWidth="1"/>
    <col min="13558" max="13558" width="18.875" style="35" customWidth="1"/>
    <col min="13559" max="13559" width="11.125" style="35" customWidth="1"/>
    <col min="13560" max="13560" width="9.5" style="35" customWidth="1"/>
    <col min="13561" max="13562" width="17.5" style="35" customWidth="1"/>
    <col min="13563" max="13563" width="1.875" style="35" customWidth="1"/>
    <col min="13564" max="13811" width="9.375" style="35"/>
    <col min="13812" max="13813" width="12.5" style="35" customWidth="1"/>
    <col min="13814" max="13814" width="18.875" style="35" customWidth="1"/>
    <col min="13815" max="13815" width="11.125" style="35" customWidth="1"/>
    <col min="13816" max="13816" width="9.5" style="35" customWidth="1"/>
    <col min="13817" max="13818" width="17.5" style="35" customWidth="1"/>
    <col min="13819" max="13819" width="1.875" style="35" customWidth="1"/>
    <col min="13820" max="14067" width="9.375" style="35"/>
    <col min="14068" max="14069" width="12.5" style="35" customWidth="1"/>
    <col min="14070" max="14070" width="18.875" style="35" customWidth="1"/>
    <col min="14071" max="14071" width="11.125" style="35" customWidth="1"/>
    <col min="14072" max="14072" width="9.5" style="35" customWidth="1"/>
    <col min="14073" max="14074" width="17.5" style="35" customWidth="1"/>
    <col min="14075" max="14075" width="1.875" style="35" customWidth="1"/>
    <col min="14076" max="14323" width="9.375" style="35"/>
    <col min="14324" max="14325" width="12.5" style="35" customWidth="1"/>
    <col min="14326" max="14326" width="18.875" style="35" customWidth="1"/>
    <col min="14327" max="14327" width="11.125" style="35" customWidth="1"/>
    <col min="14328" max="14328" width="9.5" style="35" customWidth="1"/>
    <col min="14329" max="14330" width="17.5" style="35" customWidth="1"/>
    <col min="14331" max="14331" width="1.875" style="35" customWidth="1"/>
    <col min="14332" max="14579" width="9.375" style="35"/>
    <col min="14580" max="14581" width="12.5" style="35" customWidth="1"/>
    <col min="14582" max="14582" width="18.875" style="35" customWidth="1"/>
    <col min="14583" max="14583" width="11.125" style="35" customWidth="1"/>
    <col min="14584" max="14584" width="9.5" style="35" customWidth="1"/>
    <col min="14585" max="14586" width="17.5" style="35" customWidth="1"/>
    <col min="14587" max="14587" width="1.875" style="35" customWidth="1"/>
    <col min="14588" max="14835" width="9.375" style="35"/>
    <col min="14836" max="14837" width="12.5" style="35" customWidth="1"/>
    <col min="14838" max="14838" width="18.875" style="35" customWidth="1"/>
    <col min="14839" max="14839" width="11.125" style="35" customWidth="1"/>
    <col min="14840" max="14840" width="9.5" style="35" customWidth="1"/>
    <col min="14841" max="14842" width="17.5" style="35" customWidth="1"/>
    <col min="14843" max="14843" width="1.875" style="35" customWidth="1"/>
    <col min="14844" max="15091" width="9.375" style="35"/>
    <col min="15092" max="15093" width="12.5" style="35" customWidth="1"/>
    <col min="15094" max="15094" width="18.875" style="35" customWidth="1"/>
    <col min="15095" max="15095" width="11.125" style="35" customWidth="1"/>
    <col min="15096" max="15096" width="9.5" style="35" customWidth="1"/>
    <col min="15097" max="15098" width="17.5" style="35" customWidth="1"/>
    <col min="15099" max="15099" width="1.875" style="35" customWidth="1"/>
    <col min="15100" max="15347" width="9.375" style="35"/>
    <col min="15348" max="15349" width="12.5" style="35" customWidth="1"/>
    <col min="15350" max="15350" width="18.875" style="35" customWidth="1"/>
    <col min="15351" max="15351" width="11.125" style="35" customWidth="1"/>
    <col min="15352" max="15352" width="9.5" style="35" customWidth="1"/>
    <col min="15353" max="15354" width="17.5" style="35" customWidth="1"/>
    <col min="15355" max="15355" width="1.875" style="35" customWidth="1"/>
    <col min="15356" max="15603" width="9.375" style="35"/>
    <col min="15604" max="15605" width="12.5" style="35" customWidth="1"/>
    <col min="15606" max="15606" width="18.875" style="35" customWidth="1"/>
    <col min="15607" max="15607" width="11.125" style="35" customWidth="1"/>
    <col min="15608" max="15608" width="9.5" style="35" customWidth="1"/>
    <col min="15609" max="15610" width="17.5" style="35" customWidth="1"/>
    <col min="15611" max="15611" width="1.875" style="35" customWidth="1"/>
    <col min="15612" max="15859" width="9.375" style="35"/>
    <col min="15860" max="15861" width="12.5" style="35" customWidth="1"/>
    <col min="15862" max="15862" width="18.875" style="35" customWidth="1"/>
    <col min="15863" max="15863" width="11.125" style="35" customWidth="1"/>
    <col min="15864" max="15864" width="9.5" style="35" customWidth="1"/>
    <col min="15865" max="15866" width="17.5" style="35" customWidth="1"/>
    <col min="15867" max="15867" width="1.875" style="35" customWidth="1"/>
    <col min="15868" max="16115" width="9.375" style="35"/>
    <col min="16116" max="16117" width="12.5" style="35" customWidth="1"/>
    <col min="16118" max="16118" width="18.875" style="35" customWidth="1"/>
    <col min="16119" max="16119" width="11.125" style="35" customWidth="1"/>
    <col min="16120" max="16120" width="9.5" style="35" customWidth="1"/>
    <col min="16121" max="16122" width="17.5" style="35" customWidth="1"/>
    <col min="16123" max="16123" width="1.875" style="35" customWidth="1"/>
    <col min="16124" max="16384" width="9.375" style="35"/>
  </cols>
  <sheetData>
    <row r="1" spans="1:12" x14ac:dyDescent="0.2">
      <c r="B1" s="234"/>
      <c r="C1" s="234"/>
      <c r="D1" s="234"/>
      <c r="E1" s="234"/>
      <c r="F1" s="234"/>
      <c r="G1" s="234"/>
      <c r="H1" s="234"/>
      <c r="I1" s="234"/>
      <c r="J1" s="234"/>
      <c r="K1" s="234"/>
    </row>
    <row r="2" spans="1:12" x14ac:dyDescent="0.2">
      <c r="A2" s="37"/>
      <c r="B2" s="37" t="str">
        <f>'المركز المالي'!B1</f>
        <v xml:space="preserve">جمعية الدعوة والإرشاد وتوعية الجاليات بالروضة </v>
      </c>
      <c r="C2" s="37"/>
      <c r="D2" s="37"/>
      <c r="E2" s="37"/>
      <c r="F2" s="37"/>
      <c r="G2" s="37"/>
      <c r="H2" s="37"/>
      <c r="K2" s="36"/>
      <c r="L2" s="37"/>
    </row>
    <row r="3" spans="1:12" x14ac:dyDescent="0.2">
      <c r="A3" s="208"/>
      <c r="B3" s="209" t="str">
        <f>'المركز المالي'!B2</f>
        <v>مسجلة بالمركز الوطني لتنمية القطاع غير الربحي  برقم (3415)</v>
      </c>
      <c r="C3" s="209"/>
      <c r="D3" s="209"/>
      <c r="E3" s="209"/>
      <c r="F3" s="209"/>
      <c r="G3" s="209"/>
      <c r="H3" s="209"/>
      <c r="K3" s="208"/>
      <c r="L3" s="208"/>
    </row>
    <row r="4" spans="1:12" x14ac:dyDescent="0.2">
      <c r="B4" s="208" t="s">
        <v>938</v>
      </c>
      <c r="C4" s="208"/>
      <c r="D4" s="208"/>
      <c r="E4" s="208"/>
      <c r="F4" s="208"/>
      <c r="G4" s="208"/>
      <c r="H4" s="208"/>
      <c r="K4" s="36"/>
    </row>
    <row r="5" spans="1:12" x14ac:dyDescent="0.2">
      <c r="B5" s="38" t="s">
        <v>12</v>
      </c>
      <c r="C5" s="38"/>
      <c r="D5" s="38"/>
      <c r="E5" s="38"/>
      <c r="F5" s="38"/>
      <c r="G5" s="38"/>
      <c r="H5" s="38"/>
      <c r="I5" s="39"/>
      <c r="J5" s="126"/>
      <c r="K5" s="38"/>
    </row>
    <row r="6" spans="1:12" ht="6.75" customHeight="1" x14ac:dyDescent="0.2">
      <c r="B6" s="221"/>
      <c r="C6" s="221"/>
      <c r="D6" s="221"/>
      <c r="E6" s="221"/>
      <c r="F6" s="221"/>
      <c r="G6" s="221"/>
      <c r="H6" s="221"/>
      <c r="I6" s="223"/>
      <c r="J6" s="222"/>
      <c r="K6" s="221"/>
    </row>
    <row r="7" spans="1:12" ht="24" customHeight="1" x14ac:dyDescent="0.2">
      <c r="B7" s="221"/>
      <c r="C7" s="212" t="s">
        <v>49</v>
      </c>
      <c r="D7" s="207"/>
      <c r="E7" s="212" t="s">
        <v>50</v>
      </c>
      <c r="F7" s="207"/>
      <c r="G7" s="212" t="s">
        <v>51</v>
      </c>
      <c r="H7" s="207"/>
      <c r="I7" s="212" t="s">
        <v>52</v>
      </c>
      <c r="J7" s="207"/>
      <c r="K7" s="212" t="s">
        <v>52</v>
      </c>
    </row>
    <row r="8" spans="1:12" ht="31.5" customHeight="1" x14ac:dyDescent="0.2">
      <c r="B8" s="211" t="s">
        <v>795</v>
      </c>
      <c r="C8" s="20" t="s">
        <v>923</v>
      </c>
      <c r="D8" s="41"/>
      <c r="E8" s="20" t="s">
        <v>923</v>
      </c>
      <c r="F8" s="41"/>
      <c r="G8" s="20" t="s">
        <v>923</v>
      </c>
      <c r="H8" s="41"/>
      <c r="I8" s="20" t="s">
        <v>923</v>
      </c>
      <c r="J8" s="41"/>
      <c r="K8" s="20" t="s">
        <v>800</v>
      </c>
    </row>
    <row r="9" spans="1:12" ht="31.5" customHeight="1" x14ac:dyDescent="0.2">
      <c r="B9" s="210" t="s">
        <v>91</v>
      </c>
      <c r="C9" s="15">
        <v>0</v>
      </c>
      <c r="D9" s="15"/>
      <c r="E9" s="15">
        <v>1911258</v>
      </c>
      <c r="F9" s="15"/>
      <c r="G9" s="15">
        <v>0</v>
      </c>
      <c r="H9" s="15"/>
      <c r="I9" s="15">
        <f>SUM(C9:G9)</f>
        <v>1911258</v>
      </c>
      <c r="J9" s="15"/>
      <c r="K9" s="15">
        <v>2558927</v>
      </c>
    </row>
    <row r="10" spans="1:12" ht="31.5" customHeight="1" x14ac:dyDescent="0.2">
      <c r="B10" s="210" t="s">
        <v>92</v>
      </c>
      <c r="C10" s="15">
        <v>0</v>
      </c>
      <c r="D10" s="15"/>
      <c r="E10" s="15">
        <v>1557199</v>
      </c>
      <c r="F10" s="15"/>
      <c r="G10" s="15">
        <v>0</v>
      </c>
      <c r="H10" s="15"/>
      <c r="I10" s="15">
        <f t="shared" ref="I10:I12" si="0">SUM(C10:G10)</f>
        <v>1557199</v>
      </c>
      <c r="J10" s="15"/>
      <c r="K10" s="15">
        <v>15108</v>
      </c>
    </row>
    <row r="11" spans="1:12" ht="31.5" customHeight="1" x14ac:dyDescent="0.2">
      <c r="B11" s="210" t="s">
        <v>93</v>
      </c>
      <c r="C11" s="15">
        <v>0</v>
      </c>
      <c r="D11" s="15"/>
      <c r="E11" s="15">
        <v>996458</v>
      </c>
      <c r="F11" s="15"/>
      <c r="G11" s="15">
        <v>0</v>
      </c>
      <c r="H11" s="15"/>
      <c r="I11" s="15">
        <f t="shared" si="0"/>
        <v>996458</v>
      </c>
      <c r="J11" s="15"/>
      <c r="K11" s="15">
        <v>1251411</v>
      </c>
    </row>
    <row r="12" spans="1:12" ht="31.5" customHeight="1" x14ac:dyDescent="0.2">
      <c r="B12" s="210" t="s">
        <v>94</v>
      </c>
      <c r="C12" s="15">
        <v>0</v>
      </c>
      <c r="D12" s="15"/>
      <c r="E12" s="15">
        <v>617513</v>
      </c>
      <c r="F12" s="15"/>
      <c r="G12" s="15">
        <v>0</v>
      </c>
      <c r="H12" s="15"/>
      <c r="I12" s="15">
        <f t="shared" si="0"/>
        <v>617513</v>
      </c>
      <c r="J12" s="15"/>
      <c r="K12" s="15">
        <v>537565</v>
      </c>
    </row>
    <row r="13" spans="1:12" ht="31.5" customHeight="1" thickBot="1" x14ac:dyDescent="0.25">
      <c r="B13" s="221"/>
      <c r="C13" s="18">
        <f>SUM(C9:C12)</f>
        <v>0</v>
      </c>
      <c r="D13" s="22"/>
      <c r="E13" s="18">
        <f>SUM(E9:E12)</f>
        <v>5082428</v>
      </c>
      <c r="F13" s="22"/>
      <c r="G13" s="18">
        <f>SUM(G9:G12)</f>
        <v>0</v>
      </c>
      <c r="H13" s="22"/>
      <c r="I13" s="18">
        <f>SUM(I9:I12)</f>
        <v>5082428</v>
      </c>
      <c r="J13" s="22"/>
      <c r="K13" s="18">
        <f>SUM(K9:K12)</f>
        <v>4363011</v>
      </c>
    </row>
    <row r="14" spans="1:12" ht="21" thickTop="1" x14ac:dyDescent="0.2">
      <c r="B14" s="221"/>
      <c r="C14" s="220"/>
      <c r="D14" s="22"/>
      <c r="E14" s="220"/>
      <c r="F14" s="22"/>
      <c r="G14" s="220"/>
      <c r="H14" s="22"/>
      <c r="I14" s="220"/>
      <c r="J14" s="22"/>
      <c r="K14" s="220"/>
    </row>
    <row r="15" spans="1:12" ht="28.5" customHeight="1" x14ac:dyDescent="0.2">
      <c r="B15" s="221"/>
      <c r="C15" s="212" t="s">
        <v>49</v>
      </c>
      <c r="D15" s="221"/>
      <c r="E15" s="212" t="s">
        <v>50</v>
      </c>
      <c r="F15" s="207"/>
      <c r="G15" s="212" t="s">
        <v>51</v>
      </c>
      <c r="H15" s="207"/>
      <c r="I15" s="212" t="s">
        <v>52</v>
      </c>
      <c r="J15" s="207"/>
      <c r="K15" s="212" t="s">
        <v>52</v>
      </c>
    </row>
    <row r="16" spans="1:12" ht="28.5" customHeight="1" x14ac:dyDescent="0.2">
      <c r="B16" s="211" t="s">
        <v>796</v>
      </c>
      <c r="C16" s="20" t="s">
        <v>923</v>
      </c>
      <c r="D16" s="221"/>
      <c r="E16" s="20" t="s">
        <v>923</v>
      </c>
      <c r="F16" s="41"/>
      <c r="G16" s="20" t="s">
        <v>923</v>
      </c>
      <c r="H16" s="41"/>
      <c r="I16" s="20" t="s">
        <v>923</v>
      </c>
      <c r="J16" s="41"/>
      <c r="K16" s="20" t="s">
        <v>800</v>
      </c>
    </row>
    <row r="17" spans="2:13" ht="28.5" customHeight="1" x14ac:dyDescent="0.2">
      <c r="B17" s="210" t="s">
        <v>95</v>
      </c>
      <c r="C17" s="15">
        <v>100786</v>
      </c>
      <c r="D17" s="221"/>
      <c r="E17" s="15">
        <v>0</v>
      </c>
      <c r="F17" s="15"/>
      <c r="G17" s="15">
        <v>0</v>
      </c>
      <c r="H17" s="15"/>
      <c r="I17" s="15">
        <f>SUM(C17:H17)</f>
        <v>100786</v>
      </c>
      <c r="J17" s="15"/>
      <c r="K17" s="15">
        <v>123815</v>
      </c>
    </row>
    <row r="18" spans="2:13" ht="28.5" customHeight="1" thickBot="1" x14ac:dyDescent="0.25">
      <c r="B18" s="221"/>
      <c r="C18" s="18">
        <f>SUM(C17:C17)</f>
        <v>100786</v>
      </c>
      <c r="D18" s="221"/>
      <c r="E18" s="18">
        <f>SUM(E17:E17)</f>
        <v>0</v>
      </c>
      <c r="F18" s="22"/>
      <c r="G18" s="18">
        <f>SUM(G17:G17)</f>
        <v>0</v>
      </c>
      <c r="H18" s="22"/>
      <c r="I18" s="18">
        <f>SUM(I17:I17)</f>
        <v>100786</v>
      </c>
      <c r="J18" s="22"/>
      <c r="K18" s="18">
        <f>SUM(K17:K17)</f>
        <v>123815</v>
      </c>
    </row>
    <row r="19" spans="2:13" ht="21" thickTop="1" x14ac:dyDescent="0.2">
      <c r="B19" s="221"/>
      <c r="C19" s="221"/>
      <c r="D19" s="221"/>
      <c r="E19" s="221"/>
      <c r="F19" s="221"/>
      <c r="G19" s="221"/>
      <c r="H19" s="221"/>
      <c r="I19" s="223"/>
      <c r="J19" s="222"/>
      <c r="K19" s="221"/>
    </row>
    <row r="20" spans="2:13" hidden="1" x14ac:dyDescent="0.2">
      <c r="B20" s="214" t="s">
        <v>961</v>
      </c>
      <c r="C20" s="214"/>
      <c r="D20" s="214"/>
      <c r="E20" s="214"/>
      <c r="F20" s="214"/>
      <c r="G20" s="214"/>
      <c r="H20" s="214"/>
      <c r="I20" s="215" t="s">
        <v>923</v>
      </c>
      <c r="J20" s="216"/>
      <c r="K20" s="215" t="s">
        <v>800</v>
      </c>
      <c r="L20" s="216"/>
      <c r="M20" s="41"/>
    </row>
    <row r="21" spans="2:13" hidden="1" x14ac:dyDescent="0.2">
      <c r="B21" s="217" t="s">
        <v>855</v>
      </c>
      <c r="C21" s="217"/>
      <c r="D21" s="217"/>
      <c r="E21" s="217"/>
      <c r="F21" s="217"/>
      <c r="G21" s="217"/>
      <c r="H21" s="217"/>
      <c r="I21" s="218">
        <v>449000</v>
      </c>
      <c r="J21" s="218"/>
      <c r="K21" s="218">
        <v>235840</v>
      </c>
      <c r="L21" s="218"/>
      <c r="M21" s="15"/>
    </row>
    <row r="22" spans="2:13" hidden="1" x14ac:dyDescent="0.2">
      <c r="B22" s="217" t="s">
        <v>962</v>
      </c>
      <c r="C22" s="217"/>
      <c r="D22" s="217"/>
      <c r="E22" s="217"/>
      <c r="F22" s="217"/>
      <c r="G22" s="217"/>
      <c r="H22" s="217"/>
      <c r="I22" s="218">
        <v>2747737</v>
      </c>
      <c r="J22" s="218"/>
      <c r="K22" s="218">
        <v>0</v>
      </c>
      <c r="L22" s="218"/>
      <c r="M22" s="15"/>
    </row>
    <row r="23" spans="2:13" hidden="1" x14ac:dyDescent="0.2">
      <c r="B23" s="217" t="s">
        <v>856</v>
      </c>
      <c r="C23" s="217"/>
      <c r="D23" s="217"/>
      <c r="E23" s="217"/>
      <c r="F23" s="217"/>
      <c r="G23" s="217"/>
      <c r="H23" s="217"/>
      <c r="I23" s="218">
        <v>0</v>
      </c>
      <c r="J23" s="218"/>
      <c r="K23" s="218">
        <v>1102065</v>
      </c>
      <c r="L23" s="218"/>
      <c r="M23" s="15"/>
    </row>
    <row r="24" spans="2:13" ht="21" hidden="1" thickBot="1" x14ac:dyDescent="0.25">
      <c r="B24" s="211"/>
      <c r="C24" s="211"/>
      <c r="D24" s="211"/>
      <c r="E24" s="211"/>
      <c r="F24" s="211"/>
      <c r="G24" s="211"/>
      <c r="H24" s="211"/>
      <c r="I24" s="18">
        <f>SUM(I21:I22)</f>
        <v>3196737</v>
      </c>
      <c r="J24" s="22"/>
      <c r="K24" s="18">
        <f>SUM(K21:K23)</f>
        <v>1337905</v>
      </c>
      <c r="L24" s="22"/>
      <c r="M24" s="22"/>
    </row>
    <row r="25" spans="2:13" s="206" customFormat="1" ht="21" hidden="1" thickTop="1" x14ac:dyDescent="0.2">
      <c r="B25" s="207"/>
      <c r="C25" s="207"/>
      <c r="D25" s="207"/>
      <c r="E25" s="207"/>
      <c r="F25" s="207"/>
      <c r="G25" s="207"/>
      <c r="H25" s="207"/>
      <c r="I25" s="212" t="s">
        <v>49</v>
      </c>
      <c r="J25" s="207"/>
      <c r="K25" s="212" t="s">
        <v>49</v>
      </c>
    </row>
    <row r="26" spans="2:13" hidden="1" x14ac:dyDescent="0.2">
      <c r="B26" s="211" t="s">
        <v>960</v>
      </c>
      <c r="C26" s="211"/>
      <c r="D26" s="211"/>
      <c r="E26" s="211"/>
      <c r="F26" s="211"/>
      <c r="G26" s="211"/>
      <c r="H26" s="211"/>
      <c r="I26" s="20" t="s">
        <v>923</v>
      </c>
      <c r="J26" s="41"/>
      <c r="K26" s="20" t="s">
        <v>688</v>
      </c>
    </row>
    <row r="27" spans="2:13" hidden="1" x14ac:dyDescent="0.2">
      <c r="B27" s="114" t="s">
        <v>97</v>
      </c>
      <c r="C27" s="114"/>
      <c r="D27" s="114"/>
      <c r="E27" s="114"/>
      <c r="F27" s="114"/>
      <c r="G27" s="114"/>
      <c r="H27" s="114"/>
      <c r="I27" s="15">
        <v>895000</v>
      </c>
      <c r="J27" s="15"/>
      <c r="K27" s="15">
        <v>897917</v>
      </c>
    </row>
    <row r="28" spans="2:13" hidden="1" x14ac:dyDescent="0.2">
      <c r="B28" s="114" t="s">
        <v>98</v>
      </c>
      <c r="C28" s="114"/>
      <c r="D28" s="114"/>
      <c r="E28" s="114"/>
      <c r="F28" s="114"/>
      <c r="G28" s="114"/>
      <c r="H28" s="114"/>
      <c r="I28" s="15">
        <v>1755562</v>
      </c>
      <c r="J28" s="15"/>
      <c r="K28" s="15">
        <v>1755562</v>
      </c>
    </row>
    <row r="29" spans="2:13" hidden="1" x14ac:dyDescent="0.2">
      <c r="B29" s="114" t="s">
        <v>99</v>
      </c>
      <c r="C29" s="114"/>
      <c r="D29" s="114"/>
      <c r="E29" s="114"/>
      <c r="F29" s="114"/>
      <c r="G29" s="114"/>
      <c r="H29" s="114"/>
      <c r="I29" s="15">
        <v>412083</v>
      </c>
      <c r="J29" s="15"/>
      <c r="K29" s="15">
        <v>361250</v>
      </c>
    </row>
    <row r="30" spans="2:13" hidden="1" x14ac:dyDescent="0.2">
      <c r="B30" s="114" t="s">
        <v>100</v>
      </c>
      <c r="C30" s="114"/>
      <c r="D30" s="114"/>
      <c r="E30" s="114"/>
      <c r="F30" s="114"/>
      <c r="G30" s="114"/>
      <c r="H30" s="114"/>
      <c r="I30" s="15">
        <v>450000</v>
      </c>
      <c r="J30" s="15"/>
      <c r="K30" s="15">
        <v>450000</v>
      </c>
    </row>
    <row r="31" spans="2:13" hidden="1" x14ac:dyDescent="0.2">
      <c r="B31" s="114" t="s">
        <v>101</v>
      </c>
      <c r="C31" s="114"/>
      <c r="D31" s="114"/>
      <c r="E31" s="114"/>
      <c r="F31" s="114"/>
      <c r="G31" s="114"/>
      <c r="H31" s="114"/>
      <c r="I31" s="15">
        <v>676888</v>
      </c>
      <c r="J31" s="15"/>
      <c r="K31" s="15">
        <v>503615</v>
      </c>
    </row>
    <row r="32" spans="2:13" hidden="1" x14ac:dyDescent="0.2">
      <c r="B32" s="210" t="s">
        <v>102</v>
      </c>
      <c r="C32" s="210"/>
      <c r="D32" s="210"/>
      <c r="E32" s="210"/>
      <c r="F32" s="210"/>
      <c r="G32" s="210"/>
      <c r="H32" s="210"/>
      <c r="I32" s="15">
        <v>706509</v>
      </c>
      <c r="J32" s="15"/>
      <c r="K32" s="15">
        <v>435187</v>
      </c>
    </row>
    <row r="33" spans="2:13" hidden="1" x14ac:dyDescent="0.2">
      <c r="B33" s="210" t="s">
        <v>103</v>
      </c>
      <c r="C33" s="210"/>
      <c r="D33" s="210"/>
      <c r="E33" s="210"/>
      <c r="F33" s="210"/>
      <c r="G33" s="210"/>
      <c r="H33" s="210"/>
      <c r="I33" s="15">
        <v>114290</v>
      </c>
      <c r="J33" s="15"/>
      <c r="K33" s="15">
        <v>114290</v>
      </c>
    </row>
    <row r="34" spans="2:13" hidden="1" x14ac:dyDescent="0.2">
      <c r="B34" s="210" t="s">
        <v>104</v>
      </c>
      <c r="C34" s="210"/>
      <c r="D34" s="210"/>
      <c r="E34" s="210"/>
      <c r="F34" s="210"/>
      <c r="G34" s="210"/>
      <c r="H34" s="210"/>
      <c r="I34" s="15">
        <v>157630</v>
      </c>
      <c r="J34" s="15"/>
      <c r="K34" s="15">
        <v>138987</v>
      </c>
    </row>
    <row r="35" spans="2:13" hidden="1" x14ac:dyDescent="0.2">
      <c r="B35" s="210" t="s">
        <v>920</v>
      </c>
      <c r="C35" s="210"/>
      <c r="D35" s="210"/>
      <c r="E35" s="210"/>
      <c r="F35" s="210"/>
      <c r="G35" s="210"/>
      <c r="H35" s="210"/>
      <c r="I35" s="15">
        <v>1700000</v>
      </c>
      <c r="J35" s="15"/>
      <c r="K35" s="15">
        <v>6455938</v>
      </c>
    </row>
    <row r="36" spans="2:13" hidden="1" x14ac:dyDescent="0.2">
      <c r="B36" s="210" t="s">
        <v>929</v>
      </c>
      <c r="C36" s="210"/>
      <c r="D36" s="210"/>
      <c r="E36" s="210"/>
      <c r="F36" s="210"/>
      <c r="G36" s="210"/>
      <c r="H36" s="210"/>
      <c r="I36" s="15">
        <v>1100000</v>
      </c>
      <c r="J36" s="15"/>
      <c r="K36" s="15">
        <v>0</v>
      </c>
    </row>
    <row r="37" spans="2:13" hidden="1" x14ac:dyDescent="0.2">
      <c r="B37" s="210" t="s">
        <v>930</v>
      </c>
      <c r="C37" s="210"/>
      <c r="D37" s="210"/>
      <c r="E37" s="210"/>
      <c r="F37" s="210"/>
      <c r="G37" s="210"/>
      <c r="H37" s="210"/>
      <c r="I37" s="15">
        <v>250000</v>
      </c>
      <c r="J37" s="15"/>
      <c r="K37" s="15">
        <v>0</v>
      </c>
    </row>
    <row r="38" spans="2:13" hidden="1" x14ac:dyDescent="0.2">
      <c r="B38" s="210" t="s">
        <v>931</v>
      </c>
      <c r="C38" s="210"/>
      <c r="D38" s="210"/>
      <c r="E38" s="210"/>
      <c r="F38" s="210"/>
      <c r="G38" s="210"/>
      <c r="H38" s="210"/>
      <c r="I38" s="15">
        <v>449995</v>
      </c>
      <c r="J38" s="15"/>
      <c r="K38" s="15">
        <v>0</v>
      </c>
    </row>
    <row r="39" spans="2:13" hidden="1" x14ac:dyDescent="0.2">
      <c r="B39" s="210" t="s">
        <v>106</v>
      </c>
      <c r="C39" s="210"/>
      <c r="D39" s="210"/>
      <c r="E39" s="210"/>
      <c r="F39" s="210"/>
      <c r="G39" s="210"/>
      <c r="H39" s="210"/>
      <c r="I39" s="15">
        <v>60000</v>
      </c>
      <c r="J39" s="15"/>
      <c r="K39" s="15">
        <v>45000</v>
      </c>
    </row>
    <row r="40" spans="2:13" ht="21" hidden="1" thickBot="1" x14ac:dyDescent="0.25">
      <c r="B40" s="211"/>
      <c r="C40" s="211"/>
      <c r="D40" s="211"/>
      <c r="E40" s="211"/>
      <c r="F40" s="211"/>
      <c r="G40" s="211"/>
      <c r="H40" s="211"/>
      <c r="I40" s="18">
        <f>SUM(I27:I39)</f>
        <v>8727957</v>
      </c>
      <c r="J40" s="22"/>
      <c r="K40" s="18">
        <f>SUM(K27:K39)</f>
        <v>11157746</v>
      </c>
    </row>
    <row r="41" spans="2:13" ht="6" hidden="1" customHeight="1" thickTop="1" x14ac:dyDescent="0.2">
      <c r="B41" s="211"/>
      <c r="C41" s="211"/>
      <c r="D41" s="211"/>
      <c r="E41" s="211"/>
      <c r="F41" s="211"/>
      <c r="G41" s="211"/>
      <c r="H41" s="211"/>
      <c r="I41" s="22"/>
      <c r="J41" s="22"/>
      <c r="K41" s="22"/>
    </row>
    <row r="42" spans="2:13" s="55" customFormat="1" ht="7.5" hidden="1" customHeight="1" x14ac:dyDescent="0.2">
      <c r="B42" s="250"/>
      <c r="C42" s="250"/>
      <c r="D42" s="250"/>
      <c r="E42" s="250"/>
      <c r="F42" s="250"/>
      <c r="G42" s="250"/>
      <c r="H42" s="250"/>
      <c r="I42" s="250"/>
      <c r="J42" s="250"/>
      <c r="K42" s="250"/>
      <c r="L42" s="189"/>
    </row>
    <row r="43" spans="2:13" s="206" customFormat="1" hidden="1" x14ac:dyDescent="0.2">
      <c r="B43" s="207"/>
      <c r="C43" s="207"/>
      <c r="D43" s="207"/>
      <c r="E43" s="207"/>
      <c r="F43" s="207"/>
      <c r="G43" s="207"/>
      <c r="H43" s="207"/>
      <c r="I43" s="212" t="s">
        <v>49</v>
      </c>
      <c r="J43" s="207"/>
      <c r="K43" s="212" t="s">
        <v>49</v>
      </c>
    </row>
    <row r="44" spans="2:13" hidden="1" x14ac:dyDescent="0.2">
      <c r="B44" s="211" t="s">
        <v>963</v>
      </c>
      <c r="C44" s="211"/>
      <c r="D44" s="211"/>
      <c r="E44" s="211"/>
      <c r="F44" s="211"/>
      <c r="G44" s="211"/>
      <c r="H44" s="211"/>
      <c r="I44" s="20" t="s">
        <v>923</v>
      </c>
      <c r="J44" s="41"/>
      <c r="K44" s="20" t="s">
        <v>959</v>
      </c>
    </row>
    <row r="45" spans="2:13" hidden="1" x14ac:dyDescent="0.2">
      <c r="B45" s="210" t="s">
        <v>782</v>
      </c>
      <c r="C45" s="210"/>
      <c r="D45" s="210"/>
      <c r="E45" s="210"/>
      <c r="F45" s="210"/>
      <c r="G45" s="210"/>
      <c r="H45" s="210"/>
      <c r="I45" s="15">
        <v>9437953</v>
      </c>
      <c r="J45" s="15"/>
      <c r="K45" s="15">
        <v>8447788</v>
      </c>
      <c r="M45" s="48"/>
    </row>
    <row r="46" spans="2:13" hidden="1" x14ac:dyDescent="0.2">
      <c r="B46" s="210" t="s">
        <v>777</v>
      </c>
      <c r="C46" s="210"/>
      <c r="D46" s="210"/>
      <c r="E46" s="210"/>
      <c r="F46" s="210"/>
      <c r="G46" s="210"/>
      <c r="H46" s="210"/>
      <c r="I46" s="15">
        <v>3658091</v>
      </c>
      <c r="J46" s="15"/>
      <c r="K46" s="15">
        <v>2271590</v>
      </c>
    </row>
    <row r="47" spans="2:13" hidden="1" x14ac:dyDescent="0.2">
      <c r="B47" s="210" t="s">
        <v>701</v>
      </c>
      <c r="C47" s="210"/>
      <c r="D47" s="210"/>
      <c r="E47" s="210"/>
      <c r="F47" s="210"/>
      <c r="G47" s="210"/>
      <c r="H47" s="210"/>
      <c r="I47" s="15">
        <v>190607</v>
      </c>
      <c r="J47" s="15"/>
      <c r="K47" s="15">
        <v>476087</v>
      </c>
    </row>
    <row r="48" spans="2:13" hidden="1" x14ac:dyDescent="0.2">
      <c r="B48" s="210" t="s">
        <v>769</v>
      </c>
      <c r="C48" s="210"/>
      <c r="D48" s="210"/>
      <c r="E48" s="210"/>
      <c r="F48" s="210"/>
      <c r="G48" s="210"/>
      <c r="H48" s="210"/>
      <c r="I48" s="15">
        <v>228901</v>
      </c>
      <c r="J48" s="15"/>
      <c r="K48" s="15">
        <v>502479</v>
      </c>
    </row>
    <row r="49" spans="2:11" hidden="1" x14ac:dyDescent="0.2">
      <c r="B49" s="210" t="s">
        <v>893</v>
      </c>
      <c r="C49" s="210"/>
      <c r="D49" s="210"/>
      <c r="E49" s="210"/>
      <c r="F49" s="210"/>
      <c r="G49" s="210"/>
      <c r="H49" s="210"/>
      <c r="I49" s="15">
        <v>361233</v>
      </c>
      <c r="J49" s="15"/>
      <c r="K49" s="15">
        <v>510279</v>
      </c>
    </row>
    <row r="50" spans="2:11" hidden="1" x14ac:dyDescent="0.2">
      <c r="B50" s="210" t="s">
        <v>696</v>
      </c>
      <c r="C50" s="210"/>
      <c r="D50" s="210"/>
      <c r="E50" s="210"/>
      <c r="F50" s="210"/>
      <c r="G50" s="210"/>
      <c r="H50" s="210"/>
      <c r="I50" s="15">
        <v>284354</v>
      </c>
      <c r="J50" s="15"/>
      <c r="K50" s="15">
        <v>368821</v>
      </c>
    </row>
    <row r="51" spans="2:11" hidden="1" x14ac:dyDescent="0.2">
      <c r="B51" s="210" t="s">
        <v>704</v>
      </c>
      <c r="C51" s="210"/>
      <c r="D51" s="210"/>
      <c r="E51" s="210"/>
      <c r="F51" s="210"/>
      <c r="G51" s="210"/>
      <c r="H51" s="210"/>
      <c r="I51" s="15">
        <v>110553</v>
      </c>
      <c r="J51" s="15"/>
      <c r="K51" s="15">
        <v>331816</v>
      </c>
    </row>
    <row r="52" spans="2:11" hidden="1" x14ac:dyDescent="0.2">
      <c r="B52" s="210" t="s">
        <v>120</v>
      </c>
      <c r="C52" s="210"/>
      <c r="D52" s="210"/>
      <c r="E52" s="210"/>
      <c r="F52" s="210"/>
      <c r="G52" s="210"/>
      <c r="H52" s="210"/>
      <c r="I52" s="15">
        <v>341822</v>
      </c>
      <c r="J52" s="15"/>
      <c r="K52" s="15">
        <v>294205</v>
      </c>
    </row>
    <row r="53" spans="2:11" hidden="1" x14ac:dyDescent="0.2">
      <c r="B53" s="210" t="s">
        <v>933</v>
      </c>
      <c r="C53" s="210"/>
      <c r="D53" s="210"/>
      <c r="E53" s="210"/>
      <c r="F53" s="210"/>
      <c r="G53" s="210"/>
      <c r="H53" s="210"/>
      <c r="I53" s="15">
        <v>1547464</v>
      </c>
      <c r="J53" s="15"/>
      <c r="K53" s="15">
        <v>1157435</v>
      </c>
    </row>
    <row r="54" spans="2:11" hidden="1" x14ac:dyDescent="0.2">
      <c r="B54" s="210" t="s">
        <v>783</v>
      </c>
      <c r="C54" s="210"/>
      <c r="D54" s="210"/>
      <c r="E54" s="210"/>
      <c r="F54" s="210"/>
      <c r="G54" s="210"/>
      <c r="H54" s="210"/>
      <c r="I54" s="15">
        <v>1678711</v>
      </c>
      <c r="J54" s="15"/>
      <c r="K54" s="15">
        <v>1692411</v>
      </c>
    </row>
    <row r="55" spans="2:11" hidden="1" x14ac:dyDescent="0.2">
      <c r="B55" s="210" t="s">
        <v>892</v>
      </c>
      <c r="C55" s="210"/>
      <c r="D55" s="210"/>
      <c r="E55" s="210"/>
      <c r="F55" s="210"/>
      <c r="G55" s="210"/>
      <c r="H55" s="210"/>
      <c r="I55" s="15"/>
      <c r="J55" s="15"/>
      <c r="K55" s="15">
        <v>0</v>
      </c>
    </row>
    <row r="56" spans="2:11" hidden="1" x14ac:dyDescent="0.2">
      <c r="B56" s="142" t="s">
        <v>915</v>
      </c>
      <c r="C56" s="142"/>
      <c r="D56" s="142"/>
      <c r="E56" s="142"/>
      <c r="F56" s="142"/>
      <c r="G56" s="142"/>
      <c r="H56" s="142"/>
      <c r="I56" s="15">
        <v>960749</v>
      </c>
      <c r="J56" s="15"/>
      <c r="K56" s="15">
        <v>925888</v>
      </c>
    </row>
    <row r="57" spans="2:11" hidden="1" x14ac:dyDescent="0.2">
      <c r="B57" s="210" t="s">
        <v>703</v>
      </c>
      <c r="C57" s="210"/>
      <c r="D57" s="210"/>
      <c r="E57" s="210"/>
      <c r="F57" s="210"/>
      <c r="G57" s="210"/>
      <c r="H57" s="210"/>
      <c r="I57" s="15">
        <v>266183</v>
      </c>
      <c r="J57" s="15"/>
      <c r="K57" s="15">
        <v>372955</v>
      </c>
    </row>
    <row r="58" spans="2:11" hidden="1" x14ac:dyDescent="0.2">
      <c r="B58" s="210" t="s">
        <v>932</v>
      </c>
      <c r="C58" s="210"/>
      <c r="D58" s="210"/>
      <c r="E58" s="210"/>
      <c r="F58" s="210"/>
      <c r="G58" s="210"/>
      <c r="H58" s="210"/>
      <c r="I58" s="15">
        <v>27555</v>
      </c>
      <c r="J58" s="15"/>
      <c r="K58" s="15">
        <v>0</v>
      </c>
    </row>
    <row r="59" spans="2:11" hidden="1" x14ac:dyDescent="0.2">
      <c r="B59" s="210" t="s">
        <v>702</v>
      </c>
      <c r="C59" s="210"/>
      <c r="D59" s="210"/>
      <c r="E59" s="210"/>
      <c r="F59" s="210"/>
      <c r="G59" s="210"/>
      <c r="H59" s="210"/>
      <c r="I59" s="15">
        <v>331557</v>
      </c>
      <c r="J59" s="15"/>
      <c r="K59" s="15">
        <v>252895</v>
      </c>
    </row>
    <row r="60" spans="2:11" hidden="1" x14ac:dyDescent="0.2">
      <c r="B60" s="210" t="s">
        <v>711</v>
      </c>
      <c r="C60" s="210"/>
      <c r="D60" s="210"/>
      <c r="E60" s="210"/>
      <c r="F60" s="210"/>
      <c r="G60" s="210"/>
      <c r="H60" s="210"/>
      <c r="I60" s="15">
        <v>556616</v>
      </c>
      <c r="J60" s="15"/>
      <c r="K60" s="15">
        <v>189316</v>
      </c>
    </row>
    <row r="61" spans="2:11" hidden="1" x14ac:dyDescent="0.2">
      <c r="B61" s="210" t="s">
        <v>894</v>
      </c>
      <c r="C61" s="210"/>
      <c r="D61" s="210"/>
      <c r="E61" s="210"/>
      <c r="F61" s="210"/>
      <c r="G61" s="210"/>
      <c r="H61" s="210"/>
      <c r="I61" s="15">
        <v>674943</v>
      </c>
      <c r="J61" s="15"/>
      <c r="K61" s="15">
        <v>350237</v>
      </c>
    </row>
    <row r="62" spans="2:11" hidden="1" x14ac:dyDescent="0.2">
      <c r="B62" s="210" t="s">
        <v>700</v>
      </c>
      <c r="C62" s="210"/>
      <c r="D62" s="210"/>
      <c r="E62" s="210"/>
      <c r="F62" s="210"/>
      <c r="G62" s="210"/>
      <c r="H62" s="210"/>
      <c r="I62" s="15">
        <v>33486</v>
      </c>
      <c r="J62" s="15"/>
      <c r="K62" s="15">
        <v>299374</v>
      </c>
    </row>
    <row r="63" spans="2:11" hidden="1" x14ac:dyDescent="0.2">
      <c r="B63" s="210" t="s">
        <v>778</v>
      </c>
      <c r="C63" s="210"/>
      <c r="D63" s="210"/>
      <c r="E63" s="210"/>
      <c r="F63" s="210"/>
      <c r="G63" s="210"/>
      <c r="H63" s="210"/>
      <c r="I63" s="15">
        <v>315837</v>
      </c>
      <c r="J63" s="15"/>
      <c r="K63" s="15">
        <v>96773</v>
      </c>
    </row>
    <row r="64" spans="2:11" hidden="1" x14ac:dyDescent="0.2">
      <c r="B64" s="210" t="s">
        <v>770</v>
      </c>
      <c r="C64" s="210"/>
      <c r="D64" s="210"/>
      <c r="E64" s="210"/>
      <c r="F64" s="210"/>
      <c r="G64" s="210"/>
      <c r="H64" s="210"/>
      <c r="I64" s="15">
        <v>72090</v>
      </c>
      <c r="J64" s="15"/>
      <c r="K64" s="15">
        <v>67792</v>
      </c>
    </row>
    <row r="65" spans="1:11" hidden="1" x14ac:dyDescent="0.2">
      <c r="B65" s="210" t="s">
        <v>108</v>
      </c>
      <c r="C65" s="210"/>
      <c r="D65" s="210"/>
      <c r="E65" s="210"/>
      <c r="F65" s="210"/>
      <c r="G65" s="210"/>
      <c r="H65" s="210"/>
      <c r="I65" s="15">
        <v>23729</v>
      </c>
      <c r="J65" s="15"/>
      <c r="K65" s="15">
        <v>34930</v>
      </c>
    </row>
    <row r="66" spans="1:11" ht="21" hidden="1" thickBot="1" x14ac:dyDescent="0.25">
      <c r="B66" s="211"/>
      <c r="C66" s="211"/>
      <c r="D66" s="211"/>
      <c r="E66" s="211"/>
      <c r="F66" s="211"/>
      <c r="G66" s="211"/>
      <c r="H66" s="211"/>
      <c r="I66" s="18">
        <f>SUM(I45:I65)</f>
        <v>21102434</v>
      </c>
      <c r="J66" s="22"/>
      <c r="K66" s="18">
        <f>SUM(K45:K65)</f>
        <v>18643071</v>
      </c>
    </row>
    <row r="67" spans="1:11" ht="6.75" hidden="1" customHeight="1" thickTop="1" x14ac:dyDescent="0.2">
      <c r="B67" s="211"/>
      <c r="C67" s="211"/>
      <c r="D67" s="211"/>
      <c r="E67" s="211"/>
      <c r="F67" s="211"/>
      <c r="G67" s="211"/>
      <c r="H67" s="211"/>
      <c r="I67" s="22"/>
      <c r="J67" s="22"/>
      <c r="K67" s="22"/>
    </row>
    <row r="68" spans="1:11" ht="27.75" customHeight="1" x14ac:dyDescent="0.2">
      <c r="B68" s="190"/>
      <c r="C68" s="190"/>
      <c r="D68" s="190"/>
      <c r="E68" s="190"/>
      <c r="F68" s="190"/>
      <c r="G68" s="190"/>
      <c r="H68" s="190"/>
      <c r="I68" s="191"/>
      <c r="J68" s="191"/>
      <c r="K68" s="191"/>
    </row>
    <row r="69" spans="1:11" x14ac:dyDescent="0.2">
      <c r="A69" s="238">
        <v>21</v>
      </c>
      <c r="B69" s="238"/>
      <c r="C69" s="238"/>
      <c r="D69" s="238"/>
      <c r="E69" s="238"/>
      <c r="F69" s="238"/>
      <c r="G69" s="238"/>
      <c r="H69" s="238"/>
      <c r="I69" s="238"/>
      <c r="J69" s="238"/>
      <c r="K69" s="238"/>
    </row>
    <row r="71" spans="1:11" x14ac:dyDescent="0.2">
      <c r="I71" s="48"/>
    </row>
  </sheetData>
  <mergeCells count="3">
    <mergeCell ref="B1:K1"/>
    <mergeCell ref="B42:K42"/>
    <mergeCell ref="A69:K69"/>
  </mergeCells>
  <printOptions horizontalCentered="1"/>
  <pageMargins left="0.47244094488188981" right="0.55118110236220474" top="0.62992125984251968" bottom="0" header="0.19685039370078741" footer="0"/>
  <pageSetup paperSize="9" scale="95" firstPageNumber="5" orientation="landscape" useFirstPageNumber="1" r:id="rId1"/>
  <headerFooter alignWithMargins="0"/>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D1436-F0EE-4EFC-BA8D-AEB57B94A471}">
  <dimension ref="A1:M72"/>
  <sheetViews>
    <sheetView rightToLeft="1" topLeftCell="A3" zoomScale="115" zoomScaleNormal="115" zoomScaleSheetLayoutView="100" workbookViewId="0">
      <selection activeCell="K23" sqref="K23"/>
    </sheetView>
  </sheetViews>
  <sheetFormatPr defaultColWidth="9.375" defaultRowHeight="20.25" x14ac:dyDescent="0.2"/>
  <cols>
    <col min="1" max="1" width="1.875" style="35" customWidth="1"/>
    <col min="2" max="2" width="29.75" style="35" customWidth="1"/>
    <col min="3" max="3" width="9.5" style="35" customWidth="1"/>
    <col min="4" max="4" width="2" style="35" customWidth="1"/>
    <col min="5" max="5" width="3.25" style="35" customWidth="1"/>
    <col min="6" max="6" width="2.25" style="35" customWidth="1"/>
    <col min="7" max="7" width="4.5" style="35" customWidth="1"/>
    <col min="8" max="8" width="1.625" style="35" customWidth="1"/>
    <col min="9" max="9" width="14.25" style="35" customWidth="1"/>
    <col min="10" max="10" width="0.75" style="35" customWidth="1"/>
    <col min="11" max="11" width="14.25" style="35" customWidth="1"/>
    <col min="12" max="12" width="1.875" style="35" customWidth="1"/>
    <col min="13" max="243" width="9.375" style="35"/>
    <col min="244" max="245" width="12.5" style="35" customWidth="1"/>
    <col min="246" max="246" width="18.875" style="35" customWidth="1"/>
    <col min="247" max="247" width="11.125" style="35" customWidth="1"/>
    <col min="248" max="248" width="9.5" style="35" customWidth="1"/>
    <col min="249" max="250" width="17.5" style="35" customWidth="1"/>
    <col min="251" max="251" width="1.875" style="35" customWidth="1"/>
    <col min="252" max="499" width="9.375" style="35"/>
    <col min="500" max="501" width="12.5" style="35" customWidth="1"/>
    <col min="502" max="502" width="18.875" style="35" customWidth="1"/>
    <col min="503" max="503" width="11.125" style="35" customWidth="1"/>
    <col min="504" max="504" width="9.5" style="35" customWidth="1"/>
    <col min="505" max="506" width="17.5" style="35" customWidth="1"/>
    <col min="507" max="507" width="1.875" style="35" customWidth="1"/>
    <col min="508" max="755" width="9.375" style="35"/>
    <col min="756" max="757" width="12.5" style="35" customWidth="1"/>
    <col min="758" max="758" width="18.875" style="35" customWidth="1"/>
    <col min="759" max="759" width="11.125" style="35" customWidth="1"/>
    <col min="760" max="760" width="9.5" style="35" customWidth="1"/>
    <col min="761" max="762" width="17.5" style="35" customWidth="1"/>
    <col min="763" max="763" width="1.875" style="35" customWidth="1"/>
    <col min="764" max="1011" width="9.375" style="35"/>
    <col min="1012" max="1013" width="12.5" style="35" customWidth="1"/>
    <col min="1014" max="1014" width="18.875" style="35" customWidth="1"/>
    <col min="1015" max="1015" width="11.125" style="35" customWidth="1"/>
    <col min="1016" max="1016" width="9.5" style="35" customWidth="1"/>
    <col min="1017" max="1018" width="17.5" style="35" customWidth="1"/>
    <col min="1019" max="1019" width="1.875" style="35" customWidth="1"/>
    <col min="1020" max="1267" width="9.375" style="35"/>
    <col min="1268" max="1269" width="12.5" style="35" customWidth="1"/>
    <col min="1270" max="1270" width="18.875" style="35" customWidth="1"/>
    <col min="1271" max="1271" width="11.125" style="35" customWidth="1"/>
    <col min="1272" max="1272" width="9.5" style="35" customWidth="1"/>
    <col min="1273" max="1274" width="17.5" style="35" customWidth="1"/>
    <col min="1275" max="1275" width="1.875" style="35" customWidth="1"/>
    <col min="1276" max="1523" width="9.375" style="35"/>
    <col min="1524" max="1525" width="12.5" style="35" customWidth="1"/>
    <col min="1526" max="1526" width="18.875" style="35" customWidth="1"/>
    <col min="1527" max="1527" width="11.125" style="35" customWidth="1"/>
    <col min="1528" max="1528" width="9.5" style="35" customWidth="1"/>
    <col min="1529" max="1530" width="17.5" style="35" customWidth="1"/>
    <col min="1531" max="1531" width="1.875" style="35" customWidth="1"/>
    <col min="1532" max="1779" width="9.375" style="35"/>
    <col min="1780" max="1781" width="12.5" style="35" customWidth="1"/>
    <col min="1782" max="1782" width="18.875" style="35" customWidth="1"/>
    <col min="1783" max="1783" width="11.125" style="35" customWidth="1"/>
    <col min="1784" max="1784" width="9.5" style="35" customWidth="1"/>
    <col min="1785" max="1786" width="17.5" style="35" customWidth="1"/>
    <col min="1787" max="1787" width="1.875" style="35" customWidth="1"/>
    <col min="1788" max="2035" width="9.375" style="35"/>
    <col min="2036" max="2037" width="12.5" style="35" customWidth="1"/>
    <col min="2038" max="2038" width="18.875" style="35" customWidth="1"/>
    <col min="2039" max="2039" width="11.125" style="35" customWidth="1"/>
    <col min="2040" max="2040" width="9.5" style="35" customWidth="1"/>
    <col min="2041" max="2042" width="17.5" style="35" customWidth="1"/>
    <col min="2043" max="2043" width="1.875" style="35" customWidth="1"/>
    <col min="2044" max="2291" width="9.375" style="35"/>
    <col min="2292" max="2293" width="12.5" style="35" customWidth="1"/>
    <col min="2294" max="2294" width="18.875" style="35" customWidth="1"/>
    <col min="2295" max="2295" width="11.125" style="35" customWidth="1"/>
    <col min="2296" max="2296" width="9.5" style="35" customWidth="1"/>
    <col min="2297" max="2298" width="17.5" style="35" customWidth="1"/>
    <col min="2299" max="2299" width="1.875" style="35" customWidth="1"/>
    <col min="2300" max="2547" width="9.375" style="35"/>
    <col min="2548" max="2549" width="12.5" style="35" customWidth="1"/>
    <col min="2550" max="2550" width="18.875" style="35" customWidth="1"/>
    <col min="2551" max="2551" width="11.125" style="35" customWidth="1"/>
    <col min="2552" max="2552" width="9.5" style="35" customWidth="1"/>
    <col min="2553" max="2554" width="17.5" style="35" customWidth="1"/>
    <col min="2555" max="2555" width="1.875" style="35" customWidth="1"/>
    <col min="2556" max="2803" width="9.375" style="35"/>
    <col min="2804" max="2805" width="12.5" style="35" customWidth="1"/>
    <col min="2806" max="2806" width="18.875" style="35" customWidth="1"/>
    <col min="2807" max="2807" width="11.125" style="35" customWidth="1"/>
    <col min="2808" max="2808" width="9.5" style="35" customWidth="1"/>
    <col min="2809" max="2810" width="17.5" style="35" customWidth="1"/>
    <col min="2811" max="2811" width="1.875" style="35" customWidth="1"/>
    <col min="2812" max="3059" width="9.375" style="35"/>
    <col min="3060" max="3061" width="12.5" style="35" customWidth="1"/>
    <col min="3062" max="3062" width="18.875" style="35" customWidth="1"/>
    <col min="3063" max="3063" width="11.125" style="35" customWidth="1"/>
    <col min="3064" max="3064" width="9.5" style="35" customWidth="1"/>
    <col min="3065" max="3066" width="17.5" style="35" customWidth="1"/>
    <col min="3067" max="3067" width="1.875" style="35" customWidth="1"/>
    <col min="3068" max="3315" width="9.375" style="35"/>
    <col min="3316" max="3317" width="12.5" style="35" customWidth="1"/>
    <col min="3318" max="3318" width="18.875" style="35" customWidth="1"/>
    <col min="3319" max="3319" width="11.125" style="35" customWidth="1"/>
    <col min="3320" max="3320" width="9.5" style="35" customWidth="1"/>
    <col min="3321" max="3322" width="17.5" style="35" customWidth="1"/>
    <col min="3323" max="3323" width="1.875" style="35" customWidth="1"/>
    <col min="3324" max="3571" width="9.375" style="35"/>
    <col min="3572" max="3573" width="12.5" style="35" customWidth="1"/>
    <col min="3574" max="3574" width="18.875" style="35" customWidth="1"/>
    <col min="3575" max="3575" width="11.125" style="35" customWidth="1"/>
    <col min="3576" max="3576" width="9.5" style="35" customWidth="1"/>
    <col min="3577" max="3578" width="17.5" style="35" customWidth="1"/>
    <col min="3579" max="3579" width="1.875" style="35" customWidth="1"/>
    <col min="3580" max="3827" width="9.375" style="35"/>
    <col min="3828" max="3829" width="12.5" style="35" customWidth="1"/>
    <col min="3830" max="3830" width="18.875" style="35" customWidth="1"/>
    <col min="3831" max="3831" width="11.125" style="35" customWidth="1"/>
    <col min="3832" max="3832" width="9.5" style="35" customWidth="1"/>
    <col min="3833" max="3834" width="17.5" style="35" customWidth="1"/>
    <col min="3835" max="3835" width="1.875" style="35" customWidth="1"/>
    <col min="3836" max="4083" width="9.375" style="35"/>
    <col min="4084" max="4085" width="12.5" style="35" customWidth="1"/>
    <col min="4086" max="4086" width="18.875" style="35" customWidth="1"/>
    <col min="4087" max="4087" width="11.125" style="35" customWidth="1"/>
    <col min="4088" max="4088" width="9.5" style="35" customWidth="1"/>
    <col min="4089" max="4090" width="17.5" style="35" customWidth="1"/>
    <col min="4091" max="4091" width="1.875" style="35" customWidth="1"/>
    <col min="4092" max="4339" width="9.375" style="35"/>
    <col min="4340" max="4341" width="12.5" style="35" customWidth="1"/>
    <col min="4342" max="4342" width="18.875" style="35" customWidth="1"/>
    <col min="4343" max="4343" width="11.125" style="35" customWidth="1"/>
    <col min="4344" max="4344" width="9.5" style="35" customWidth="1"/>
    <col min="4345" max="4346" width="17.5" style="35" customWidth="1"/>
    <col min="4347" max="4347" width="1.875" style="35" customWidth="1"/>
    <col min="4348" max="4595" width="9.375" style="35"/>
    <col min="4596" max="4597" width="12.5" style="35" customWidth="1"/>
    <col min="4598" max="4598" width="18.875" style="35" customWidth="1"/>
    <col min="4599" max="4599" width="11.125" style="35" customWidth="1"/>
    <col min="4600" max="4600" width="9.5" style="35" customWidth="1"/>
    <col min="4601" max="4602" width="17.5" style="35" customWidth="1"/>
    <col min="4603" max="4603" width="1.875" style="35" customWidth="1"/>
    <col min="4604" max="4851" width="9.375" style="35"/>
    <col min="4852" max="4853" width="12.5" style="35" customWidth="1"/>
    <col min="4854" max="4854" width="18.875" style="35" customWidth="1"/>
    <col min="4855" max="4855" width="11.125" style="35" customWidth="1"/>
    <col min="4856" max="4856" width="9.5" style="35" customWidth="1"/>
    <col min="4857" max="4858" width="17.5" style="35" customWidth="1"/>
    <col min="4859" max="4859" width="1.875" style="35" customWidth="1"/>
    <col min="4860" max="5107" width="9.375" style="35"/>
    <col min="5108" max="5109" width="12.5" style="35" customWidth="1"/>
    <col min="5110" max="5110" width="18.875" style="35" customWidth="1"/>
    <col min="5111" max="5111" width="11.125" style="35" customWidth="1"/>
    <col min="5112" max="5112" width="9.5" style="35" customWidth="1"/>
    <col min="5113" max="5114" width="17.5" style="35" customWidth="1"/>
    <col min="5115" max="5115" width="1.875" style="35" customWidth="1"/>
    <col min="5116" max="5363" width="9.375" style="35"/>
    <col min="5364" max="5365" width="12.5" style="35" customWidth="1"/>
    <col min="5366" max="5366" width="18.875" style="35" customWidth="1"/>
    <col min="5367" max="5367" width="11.125" style="35" customWidth="1"/>
    <col min="5368" max="5368" width="9.5" style="35" customWidth="1"/>
    <col min="5369" max="5370" width="17.5" style="35" customWidth="1"/>
    <col min="5371" max="5371" width="1.875" style="35" customWidth="1"/>
    <col min="5372" max="5619" width="9.375" style="35"/>
    <col min="5620" max="5621" width="12.5" style="35" customWidth="1"/>
    <col min="5622" max="5622" width="18.875" style="35" customWidth="1"/>
    <col min="5623" max="5623" width="11.125" style="35" customWidth="1"/>
    <col min="5624" max="5624" width="9.5" style="35" customWidth="1"/>
    <col min="5625" max="5626" width="17.5" style="35" customWidth="1"/>
    <col min="5627" max="5627" width="1.875" style="35" customWidth="1"/>
    <col min="5628" max="5875" width="9.375" style="35"/>
    <col min="5876" max="5877" width="12.5" style="35" customWidth="1"/>
    <col min="5878" max="5878" width="18.875" style="35" customWidth="1"/>
    <col min="5879" max="5879" width="11.125" style="35" customWidth="1"/>
    <col min="5880" max="5880" width="9.5" style="35" customWidth="1"/>
    <col min="5881" max="5882" width="17.5" style="35" customWidth="1"/>
    <col min="5883" max="5883" width="1.875" style="35" customWidth="1"/>
    <col min="5884" max="6131" width="9.375" style="35"/>
    <col min="6132" max="6133" width="12.5" style="35" customWidth="1"/>
    <col min="6134" max="6134" width="18.875" style="35" customWidth="1"/>
    <col min="6135" max="6135" width="11.125" style="35" customWidth="1"/>
    <col min="6136" max="6136" width="9.5" style="35" customWidth="1"/>
    <col min="6137" max="6138" width="17.5" style="35" customWidth="1"/>
    <col min="6139" max="6139" width="1.875" style="35" customWidth="1"/>
    <col min="6140" max="6387" width="9.375" style="35"/>
    <col min="6388" max="6389" width="12.5" style="35" customWidth="1"/>
    <col min="6390" max="6390" width="18.875" style="35" customWidth="1"/>
    <col min="6391" max="6391" width="11.125" style="35" customWidth="1"/>
    <col min="6392" max="6392" width="9.5" style="35" customWidth="1"/>
    <col min="6393" max="6394" width="17.5" style="35" customWidth="1"/>
    <col min="6395" max="6395" width="1.875" style="35" customWidth="1"/>
    <col min="6396" max="6643" width="9.375" style="35"/>
    <col min="6644" max="6645" width="12.5" style="35" customWidth="1"/>
    <col min="6646" max="6646" width="18.875" style="35" customWidth="1"/>
    <col min="6647" max="6647" width="11.125" style="35" customWidth="1"/>
    <col min="6648" max="6648" width="9.5" style="35" customWidth="1"/>
    <col min="6649" max="6650" width="17.5" style="35" customWidth="1"/>
    <col min="6651" max="6651" width="1.875" style="35" customWidth="1"/>
    <col min="6652" max="6899" width="9.375" style="35"/>
    <col min="6900" max="6901" width="12.5" style="35" customWidth="1"/>
    <col min="6902" max="6902" width="18.875" style="35" customWidth="1"/>
    <col min="6903" max="6903" width="11.125" style="35" customWidth="1"/>
    <col min="6904" max="6904" width="9.5" style="35" customWidth="1"/>
    <col min="6905" max="6906" width="17.5" style="35" customWidth="1"/>
    <col min="6907" max="6907" width="1.875" style="35" customWidth="1"/>
    <col min="6908" max="7155" width="9.375" style="35"/>
    <col min="7156" max="7157" width="12.5" style="35" customWidth="1"/>
    <col min="7158" max="7158" width="18.875" style="35" customWidth="1"/>
    <col min="7159" max="7159" width="11.125" style="35" customWidth="1"/>
    <col min="7160" max="7160" width="9.5" style="35" customWidth="1"/>
    <col min="7161" max="7162" width="17.5" style="35" customWidth="1"/>
    <col min="7163" max="7163" width="1.875" style="35" customWidth="1"/>
    <col min="7164" max="7411" width="9.375" style="35"/>
    <col min="7412" max="7413" width="12.5" style="35" customWidth="1"/>
    <col min="7414" max="7414" width="18.875" style="35" customWidth="1"/>
    <col min="7415" max="7415" width="11.125" style="35" customWidth="1"/>
    <col min="7416" max="7416" width="9.5" style="35" customWidth="1"/>
    <col min="7417" max="7418" width="17.5" style="35" customWidth="1"/>
    <col min="7419" max="7419" width="1.875" style="35" customWidth="1"/>
    <col min="7420" max="7667" width="9.375" style="35"/>
    <col min="7668" max="7669" width="12.5" style="35" customWidth="1"/>
    <col min="7670" max="7670" width="18.875" style="35" customWidth="1"/>
    <col min="7671" max="7671" width="11.125" style="35" customWidth="1"/>
    <col min="7672" max="7672" width="9.5" style="35" customWidth="1"/>
    <col min="7673" max="7674" width="17.5" style="35" customWidth="1"/>
    <col min="7675" max="7675" width="1.875" style="35" customWidth="1"/>
    <col min="7676" max="7923" width="9.375" style="35"/>
    <col min="7924" max="7925" width="12.5" style="35" customWidth="1"/>
    <col min="7926" max="7926" width="18.875" style="35" customWidth="1"/>
    <col min="7927" max="7927" width="11.125" style="35" customWidth="1"/>
    <col min="7928" max="7928" width="9.5" style="35" customWidth="1"/>
    <col min="7929" max="7930" width="17.5" style="35" customWidth="1"/>
    <col min="7931" max="7931" width="1.875" style="35" customWidth="1"/>
    <col min="7932" max="8179" width="9.375" style="35"/>
    <col min="8180" max="8181" width="12.5" style="35" customWidth="1"/>
    <col min="8182" max="8182" width="18.875" style="35" customWidth="1"/>
    <col min="8183" max="8183" width="11.125" style="35" customWidth="1"/>
    <col min="8184" max="8184" width="9.5" style="35" customWidth="1"/>
    <col min="8185" max="8186" width="17.5" style="35" customWidth="1"/>
    <col min="8187" max="8187" width="1.875" style="35" customWidth="1"/>
    <col min="8188" max="8435" width="9.375" style="35"/>
    <col min="8436" max="8437" width="12.5" style="35" customWidth="1"/>
    <col min="8438" max="8438" width="18.875" style="35" customWidth="1"/>
    <col min="8439" max="8439" width="11.125" style="35" customWidth="1"/>
    <col min="8440" max="8440" width="9.5" style="35" customWidth="1"/>
    <col min="8441" max="8442" width="17.5" style="35" customWidth="1"/>
    <col min="8443" max="8443" width="1.875" style="35" customWidth="1"/>
    <col min="8444" max="8691" width="9.375" style="35"/>
    <col min="8692" max="8693" width="12.5" style="35" customWidth="1"/>
    <col min="8694" max="8694" width="18.875" style="35" customWidth="1"/>
    <col min="8695" max="8695" width="11.125" style="35" customWidth="1"/>
    <col min="8696" max="8696" width="9.5" style="35" customWidth="1"/>
    <col min="8697" max="8698" width="17.5" style="35" customWidth="1"/>
    <col min="8699" max="8699" width="1.875" style="35" customWidth="1"/>
    <col min="8700" max="8947" width="9.375" style="35"/>
    <col min="8948" max="8949" width="12.5" style="35" customWidth="1"/>
    <col min="8950" max="8950" width="18.875" style="35" customWidth="1"/>
    <col min="8951" max="8951" width="11.125" style="35" customWidth="1"/>
    <col min="8952" max="8952" width="9.5" style="35" customWidth="1"/>
    <col min="8953" max="8954" width="17.5" style="35" customWidth="1"/>
    <col min="8955" max="8955" width="1.875" style="35" customWidth="1"/>
    <col min="8956" max="9203" width="9.375" style="35"/>
    <col min="9204" max="9205" width="12.5" style="35" customWidth="1"/>
    <col min="9206" max="9206" width="18.875" style="35" customWidth="1"/>
    <col min="9207" max="9207" width="11.125" style="35" customWidth="1"/>
    <col min="9208" max="9208" width="9.5" style="35" customWidth="1"/>
    <col min="9209" max="9210" width="17.5" style="35" customWidth="1"/>
    <col min="9211" max="9211" width="1.875" style="35" customWidth="1"/>
    <col min="9212" max="9459" width="9.375" style="35"/>
    <col min="9460" max="9461" width="12.5" style="35" customWidth="1"/>
    <col min="9462" max="9462" width="18.875" style="35" customWidth="1"/>
    <col min="9463" max="9463" width="11.125" style="35" customWidth="1"/>
    <col min="9464" max="9464" width="9.5" style="35" customWidth="1"/>
    <col min="9465" max="9466" width="17.5" style="35" customWidth="1"/>
    <col min="9467" max="9467" width="1.875" style="35" customWidth="1"/>
    <col min="9468" max="9715" width="9.375" style="35"/>
    <col min="9716" max="9717" width="12.5" style="35" customWidth="1"/>
    <col min="9718" max="9718" width="18.875" style="35" customWidth="1"/>
    <col min="9719" max="9719" width="11.125" style="35" customWidth="1"/>
    <col min="9720" max="9720" width="9.5" style="35" customWidth="1"/>
    <col min="9721" max="9722" width="17.5" style="35" customWidth="1"/>
    <col min="9723" max="9723" width="1.875" style="35" customWidth="1"/>
    <col min="9724" max="9971" width="9.375" style="35"/>
    <col min="9972" max="9973" width="12.5" style="35" customWidth="1"/>
    <col min="9974" max="9974" width="18.875" style="35" customWidth="1"/>
    <col min="9975" max="9975" width="11.125" style="35" customWidth="1"/>
    <col min="9976" max="9976" width="9.5" style="35" customWidth="1"/>
    <col min="9977" max="9978" width="17.5" style="35" customWidth="1"/>
    <col min="9979" max="9979" width="1.875" style="35" customWidth="1"/>
    <col min="9980" max="10227" width="9.375" style="35"/>
    <col min="10228" max="10229" width="12.5" style="35" customWidth="1"/>
    <col min="10230" max="10230" width="18.875" style="35" customWidth="1"/>
    <col min="10231" max="10231" width="11.125" style="35" customWidth="1"/>
    <col min="10232" max="10232" width="9.5" style="35" customWidth="1"/>
    <col min="10233" max="10234" width="17.5" style="35" customWidth="1"/>
    <col min="10235" max="10235" width="1.875" style="35" customWidth="1"/>
    <col min="10236" max="10483" width="9.375" style="35"/>
    <col min="10484" max="10485" width="12.5" style="35" customWidth="1"/>
    <col min="10486" max="10486" width="18.875" style="35" customWidth="1"/>
    <col min="10487" max="10487" width="11.125" style="35" customWidth="1"/>
    <col min="10488" max="10488" width="9.5" style="35" customWidth="1"/>
    <col min="10489" max="10490" width="17.5" style="35" customWidth="1"/>
    <col min="10491" max="10491" width="1.875" style="35" customWidth="1"/>
    <col min="10492" max="10739" width="9.375" style="35"/>
    <col min="10740" max="10741" width="12.5" style="35" customWidth="1"/>
    <col min="10742" max="10742" width="18.875" style="35" customWidth="1"/>
    <col min="10743" max="10743" width="11.125" style="35" customWidth="1"/>
    <col min="10744" max="10744" width="9.5" style="35" customWidth="1"/>
    <col min="10745" max="10746" width="17.5" style="35" customWidth="1"/>
    <col min="10747" max="10747" width="1.875" style="35" customWidth="1"/>
    <col min="10748" max="10995" width="9.375" style="35"/>
    <col min="10996" max="10997" width="12.5" style="35" customWidth="1"/>
    <col min="10998" max="10998" width="18.875" style="35" customWidth="1"/>
    <col min="10999" max="10999" width="11.125" style="35" customWidth="1"/>
    <col min="11000" max="11000" width="9.5" style="35" customWidth="1"/>
    <col min="11001" max="11002" width="17.5" style="35" customWidth="1"/>
    <col min="11003" max="11003" width="1.875" style="35" customWidth="1"/>
    <col min="11004" max="11251" width="9.375" style="35"/>
    <col min="11252" max="11253" width="12.5" style="35" customWidth="1"/>
    <col min="11254" max="11254" width="18.875" style="35" customWidth="1"/>
    <col min="11255" max="11255" width="11.125" style="35" customWidth="1"/>
    <col min="11256" max="11256" width="9.5" style="35" customWidth="1"/>
    <col min="11257" max="11258" width="17.5" style="35" customWidth="1"/>
    <col min="11259" max="11259" width="1.875" style="35" customWidth="1"/>
    <col min="11260" max="11507" width="9.375" style="35"/>
    <col min="11508" max="11509" width="12.5" style="35" customWidth="1"/>
    <col min="11510" max="11510" width="18.875" style="35" customWidth="1"/>
    <col min="11511" max="11511" width="11.125" style="35" customWidth="1"/>
    <col min="11512" max="11512" width="9.5" style="35" customWidth="1"/>
    <col min="11513" max="11514" width="17.5" style="35" customWidth="1"/>
    <col min="11515" max="11515" width="1.875" style="35" customWidth="1"/>
    <col min="11516" max="11763" width="9.375" style="35"/>
    <col min="11764" max="11765" width="12.5" style="35" customWidth="1"/>
    <col min="11766" max="11766" width="18.875" style="35" customWidth="1"/>
    <col min="11767" max="11767" width="11.125" style="35" customWidth="1"/>
    <col min="11768" max="11768" width="9.5" style="35" customWidth="1"/>
    <col min="11769" max="11770" width="17.5" style="35" customWidth="1"/>
    <col min="11771" max="11771" width="1.875" style="35" customWidth="1"/>
    <col min="11772" max="12019" width="9.375" style="35"/>
    <col min="12020" max="12021" width="12.5" style="35" customWidth="1"/>
    <col min="12022" max="12022" width="18.875" style="35" customWidth="1"/>
    <col min="12023" max="12023" width="11.125" style="35" customWidth="1"/>
    <col min="12024" max="12024" width="9.5" style="35" customWidth="1"/>
    <col min="12025" max="12026" width="17.5" style="35" customWidth="1"/>
    <col min="12027" max="12027" width="1.875" style="35" customWidth="1"/>
    <col min="12028" max="12275" width="9.375" style="35"/>
    <col min="12276" max="12277" width="12.5" style="35" customWidth="1"/>
    <col min="12278" max="12278" width="18.875" style="35" customWidth="1"/>
    <col min="12279" max="12279" width="11.125" style="35" customWidth="1"/>
    <col min="12280" max="12280" width="9.5" style="35" customWidth="1"/>
    <col min="12281" max="12282" width="17.5" style="35" customWidth="1"/>
    <col min="12283" max="12283" width="1.875" style="35" customWidth="1"/>
    <col min="12284" max="12531" width="9.375" style="35"/>
    <col min="12532" max="12533" width="12.5" style="35" customWidth="1"/>
    <col min="12534" max="12534" width="18.875" style="35" customWidth="1"/>
    <col min="12535" max="12535" width="11.125" style="35" customWidth="1"/>
    <col min="12536" max="12536" width="9.5" style="35" customWidth="1"/>
    <col min="12537" max="12538" width="17.5" style="35" customWidth="1"/>
    <col min="12539" max="12539" width="1.875" style="35" customWidth="1"/>
    <col min="12540" max="12787" width="9.375" style="35"/>
    <col min="12788" max="12789" width="12.5" style="35" customWidth="1"/>
    <col min="12790" max="12790" width="18.875" style="35" customWidth="1"/>
    <col min="12791" max="12791" width="11.125" style="35" customWidth="1"/>
    <col min="12792" max="12792" width="9.5" style="35" customWidth="1"/>
    <col min="12793" max="12794" width="17.5" style="35" customWidth="1"/>
    <col min="12795" max="12795" width="1.875" style="35" customWidth="1"/>
    <col min="12796" max="13043" width="9.375" style="35"/>
    <col min="13044" max="13045" width="12.5" style="35" customWidth="1"/>
    <col min="13046" max="13046" width="18.875" style="35" customWidth="1"/>
    <col min="13047" max="13047" width="11.125" style="35" customWidth="1"/>
    <col min="13048" max="13048" width="9.5" style="35" customWidth="1"/>
    <col min="13049" max="13050" width="17.5" style="35" customWidth="1"/>
    <col min="13051" max="13051" width="1.875" style="35" customWidth="1"/>
    <col min="13052" max="13299" width="9.375" style="35"/>
    <col min="13300" max="13301" width="12.5" style="35" customWidth="1"/>
    <col min="13302" max="13302" width="18.875" style="35" customWidth="1"/>
    <col min="13303" max="13303" width="11.125" style="35" customWidth="1"/>
    <col min="13304" max="13304" width="9.5" style="35" customWidth="1"/>
    <col min="13305" max="13306" width="17.5" style="35" customWidth="1"/>
    <col min="13307" max="13307" width="1.875" style="35" customWidth="1"/>
    <col min="13308" max="13555" width="9.375" style="35"/>
    <col min="13556" max="13557" width="12.5" style="35" customWidth="1"/>
    <col min="13558" max="13558" width="18.875" style="35" customWidth="1"/>
    <col min="13559" max="13559" width="11.125" style="35" customWidth="1"/>
    <col min="13560" max="13560" width="9.5" style="35" customWidth="1"/>
    <col min="13561" max="13562" width="17.5" style="35" customWidth="1"/>
    <col min="13563" max="13563" width="1.875" style="35" customWidth="1"/>
    <col min="13564" max="13811" width="9.375" style="35"/>
    <col min="13812" max="13813" width="12.5" style="35" customWidth="1"/>
    <col min="13814" max="13814" width="18.875" style="35" customWidth="1"/>
    <col min="13815" max="13815" width="11.125" style="35" customWidth="1"/>
    <col min="13816" max="13816" width="9.5" style="35" customWidth="1"/>
    <col min="13817" max="13818" width="17.5" style="35" customWidth="1"/>
    <col min="13819" max="13819" width="1.875" style="35" customWidth="1"/>
    <col min="13820" max="14067" width="9.375" style="35"/>
    <col min="14068" max="14069" width="12.5" style="35" customWidth="1"/>
    <col min="14070" max="14070" width="18.875" style="35" customWidth="1"/>
    <col min="14071" max="14071" width="11.125" style="35" customWidth="1"/>
    <col min="14072" max="14072" width="9.5" style="35" customWidth="1"/>
    <col min="14073" max="14074" width="17.5" style="35" customWidth="1"/>
    <col min="14075" max="14075" width="1.875" style="35" customWidth="1"/>
    <col min="14076" max="14323" width="9.375" style="35"/>
    <col min="14324" max="14325" width="12.5" style="35" customWidth="1"/>
    <col min="14326" max="14326" width="18.875" style="35" customWidth="1"/>
    <col min="14327" max="14327" width="11.125" style="35" customWidth="1"/>
    <col min="14328" max="14328" width="9.5" style="35" customWidth="1"/>
    <col min="14329" max="14330" width="17.5" style="35" customWidth="1"/>
    <col min="14331" max="14331" width="1.875" style="35" customWidth="1"/>
    <col min="14332" max="14579" width="9.375" style="35"/>
    <col min="14580" max="14581" width="12.5" style="35" customWidth="1"/>
    <col min="14582" max="14582" width="18.875" style="35" customWidth="1"/>
    <col min="14583" max="14583" width="11.125" style="35" customWidth="1"/>
    <col min="14584" max="14584" width="9.5" style="35" customWidth="1"/>
    <col min="14585" max="14586" width="17.5" style="35" customWidth="1"/>
    <col min="14587" max="14587" width="1.875" style="35" customWidth="1"/>
    <col min="14588" max="14835" width="9.375" style="35"/>
    <col min="14836" max="14837" width="12.5" style="35" customWidth="1"/>
    <col min="14838" max="14838" width="18.875" style="35" customWidth="1"/>
    <col min="14839" max="14839" width="11.125" style="35" customWidth="1"/>
    <col min="14840" max="14840" width="9.5" style="35" customWidth="1"/>
    <col min="14841" max="14842" width="17.5" style="35" customWidth="1"/>
    <col min="14843" max="14843" width="1.875" style="35" customWidth="1"/>
    <col min="14844" max="15091" width="9.375" style="35"/>
    <col min="15092" max="15093" width="12.5" style="35" customWidth="1"/>
    <col min="15094" max="15094" width="18.875" style="35" customWidth="1"/>
    <col min="15095" max="15095" width="11.125" style="35" customWidth="1"/>
    <col min="15096" max="15096" width="9.5" style="35" customWidth="1"/>
    <col min="15097" max="15098" width="17.5" style="35" customWidth="1"/>
    <col min="15099" max="15099" width="1.875" style="35" customWidth="1"/>
    <col min="15100" max="15347" width="9.375" style="35"/>
    <col min="15348" max="15349" width="12.5" style="35" customWidth="1"/>
    <col min="15350" max="15350" width="18.875" style="35" customWidth="1"/>
    <col min="15351" max="15351" width="11.125" style="35" customWidth="1"/>
    <col min="15352" max="15352" width="9.5" style="35" customWidth="1"/>
    <col min="15353" max="15354" width="17.5" style="35" customWidth="1"/>
    <col min="15355" max="15355" width="1.875" style="35" customWidth="1"/>
    <col min="15356" max="15603" width="9.375" style="35"/>
    <col min="15604" max="15605" width="12.5" style="35" customWidth="1"/>
    <col min="15606" max="15606" width="18.875" style="35" customWidth="1"/>
    <col min="15607" max="15607" width="11.125" style="35" customWidth="1"/>
    <col min="15608" max="15608" width="9.5" style="35" customWidth="1"/>
    <col min="15609" max="15610" width="17.5" style="35" customWidth="1"/>
    <col min="15611" max="15611" width="1.875" style="35" customWidth="1"/>
    <col min="15612" max="15859" width="9.375" style="35"/>
    <col min="15860" max="15861" width="12.5" style="35" customWidth="1"/>
    <col min="15862" max="15862" width="18.875" style="35" customWidth="1"/>
    <col min="15863" max="15863" width="11.125" style="35" customWidth="1"/>
    <col min="15864" max="15864" width="9.5" style="35" customWidth="1"/>
    <col min="15865" max="15866" width="17.5" style="35" customWidth="1"/>
    <col min="15867" max="15867" width="1.875" style="35" customWidth="1"/>
    <col min="15868" max="16115" width="9.375" style="35"/>
    <col min="16116" max="16117" width="12.5" style="35" customWidth="1"/>
    <col min="16118" max="16118" width="18.875" style="35" customWidth="1"/>
    <col min="16119" max="16119" width="11.125" style="35" customWidth="1"/>
    <col min="16120" max="16120" width="9.5" style="35" customWidth="1"/>
    <col min="16121" max="16122" width="17.5" style="35" customWidth="1"/>
    <col min="16123" max="16123" width="1.875" style="35" customWidth="1"/>
    <col min="16124" max="16384" width="9.375" style="35"/>
  </cols>
  <sheetData>
    <row r="1" spans="1:12" x14ac:dyDescent="0.2">
      <c r="B1" s="234"/>
      <c r="C1" s="234"/>
      <c r="D1" s="234"/>
      <c r="E1" s="234"/>
      <c r="F1" s="234"/>
      <c r="G1" s="234"/>
      <c r="H1" s="234"/>
      <c r="I1" s="234"/>
      <c r="J1" s="234"/>
      <c r="K1" s="234"/>
    </row>
    <row r="2" spans="1:12" x14ac:dyDescent="0.2">
      <c r="A2" s="37"/>
      <c r="B2" s="37" t="str">
        <f>'المركز المالي'!B1</f>
        <v xml:space="preserve">جمعية الدعوة والإرشاد وتوعية الجاليات بالروضة </v>
      </c>
      <c r="C2" s="37"/>
      <c r="D2" s="37"/>
      <c r="E2" s="37"/>
      <c r="F2" s="37"/>
      <c r="G2" s="37"/>
      <c r="H2" s="37"/>
      <c r="K2" s="36"/>
      <c r="L2" s="37"/>
    </row>
    <row r="3" spans="1:12" x14ac:dyDescent="0.2">
      <c r="A3" s="208"/>
      <c r="B3" s="209" t="str">
        <f>'المركز المالي'!B2</f>
        <v>مسجلة بالمركز الوطني لتنمية القطاع غير الربحي  برقم (3415)</v>
      </c>
      <c r="C3" s="209"/>
      <c r="D3" s="209"/>
      <c r="E3" s="209"/>
      <c r="F3" s="209"/>
      <c r="G3" s="209"/>
      <c r="H3" s="209"/>
      <c r="K3" s="208"/>
      <c r="L3" s="208"/>
    </row>
    <row r="4" spans="1:12" x14ac:dyDescent="0.2">
      <c r="B4" s="208" t="s">
        <v>938</v>
      </c>
      <c r="C4" s="208"/>
      <c r="D4" s="208"/>
      <c r="E4" s="208"/>
      <c r="F4" s="208"/>
      <c r="G4" s="208"/>
      <c r="H4" s="208"/>
      <c r="K4" s="36"/>
    </row>
    <row r="5" spans="1:12" x14ac:dyDescent="0.2">
      <c r="B5" s="38" t="s">
        <v>12</v>
      </c>
      <c r="C5" s="38"/>
      <c r="D5" s="38"/>
      <c r="E5" s="38"/>
      <c r="F5" s="38"/>
      <c r="G5" s="38"/>
      <c r="H5" s="38"/>
      <c r="I5" s="39"/>
      <c r="J5" s="126"/>
      <c r="K5" s="38"/>
    </row>
    <row r="6" spans="1:12" ht="7.5" customHeight="1" x14ac:dyDescent="0.2">
      <c r="B6" s="221"/>
      <c r="C6" s="221"/>
      <c r="D6" s="221"/>
      <c r="E6" s="221"/>
      <c r="F6" s="221"/>
      <c r="G6" s="221"/>
      <c r="H6" s="221"/>
      <c r="I6" s="223"/>
      <c r="J6" s="222"/>
      <c r="K6" s="221"/>
    </row>
    <row r="7" spans="1:12" ht="31.5" hidden="1" customHeight="1" x14ac:dyDescent="0.2">
      <c r="B7" s="221"/>
      <c r="C7" s="212" t="s">
        <v>49</v>
      </c>
      <c r="D7" s="207"/>
      <c r="E7" s="212" t="s">
        <v>50</v>
      </c>
      <c r="F7" s="207"/>
      <c r="G7" s="212" t="s">
        <v>51</v>
      </c>
      <c r="H7" s="207"/>
      <c r="I7" s="212" t="s">
        <v>52</v>
      </c>
      <c r="J7" s="207"/>
      <c r="K7" s="212" t="s">
        <v>52</v>
      </c>
    </row>
    <row r="8" spans="1:12" ht="31.5" hidden="1" customHeight="1" x14ac:dyDescent="0.2">
      <c r="B8" s="211" t="s">
        <v>795</v>
      </c>
      <c r="C8" s="20" t="s">
        <v>923</v>
      </c>
      <c r="D8" s="41"/>
      <c r="E8" s="20" t="s">
        <v>923</v>
      </c>
      <c r="F8" s="41"/>
      <c r="G8" s="20" t="s">
        <v>923</v>
      </c>
      <c r="H8" s="41"/>
      <c r="I8" s="20" t="s">
        <v>923</v>
      </c>
      <c r="J8" s="41"/>
      <c r="K8" s="20" t="s">
        <v>800</v>
      </c>
    </row>
    <row r="9" spans="1:12" ht="31.5" hidden="1" customHeight="1" x14ac:dyDescent="0.2">
      <c r="B9" s="210" t="s">
        <v>91</v>
      </c>
      <c r="C9" s="15">
        <v>0</v>
      </c>
      <c r="D9" s="15"/>
      <c r="E9" s="15">
        <v>1911258</v>
      </c>
      <c r="F9" s="15"/>
      <c r="G9" s="15">
        <v>0</v>
      </c>
      <c r="H9" s="15"/>
      <c r="I9" s="15">
        <f>SUM(C9:G9)</f>
        <v>1911258</v>
      </c>
      <c r="J9" s="15"/>
      <c r="K9" s="15">
        <v>2777284</v>
      </c>
    </row>
    <row r="10" spans="1:12" ht="31.5" hidden="1" customHeight="1" x14ac:dyDescent="0.2">
      <c r="B10" s="210" t="s">
        <v>92</v>
      </c>
      <c r="C10" s="15">
        <v>0</v>
      </c>
      <c r="D10" s="15"/>
      <c r="E10" s="15">
        <v>1557199</v>
      </c>
      <c r="F10" s="15"/>
      <c r="G10" s="15">
        <v>0</v>
      </c>
      <c r="H10" s="15"/>
      <c r="I10" s="15">
        <f t="shared" ref="I10:I12" si="0">SUM(C10:G10)</f>
        <v>1557199</v>
      </c>
      <c r="J10" s="15"/>
      <c r="K10" s="15">
        <v>1785</v>
      </c>
    </row>
    <row r="11" spans="1:12" ht="31.5" hidden="1" customHeight="1" x14ac:dyDescent="0.2">
      <c r="B11" s="210" t="s">
        <v>93</v>
      </c>
      <c r="C11" s="15">
        <v>0</v>
      </c>
      <c r="D11" s="15"/>
      <c r="E11" s="15">
        <v>996458</v>
      </c>
      <c r="F11" s="15"/>
      <c r="G11" s="15">
        <v>0</v>
      </c>
      <c r="H11" s="15"/>
      <c r="I11" s="15">
        <f t="shared" si="0"/>
        <v>996458</v>
      </c>
      <c r="J11" s="15"/>
      <c r="K11" s="15">
        <v>350381</v>
      </c>
    </row>
    <row r="12" spans="1:12" ht="31.5" hidden="1" customHeight="1" x14ac:dyDescent="0.2">
      <c r="B12" s="210" t="s">
        <v>94</v>
      </c>
      <c r="C12" s="15">
        <v>0</v>
      </c>
      <c r="D12" s="15"/>
      <c r="E12" s="15">
        <v>617513</v>
      </c>
      <c r="F12" s="15"/>
      <c r="G12" s="15">
        <v>0</v>
      </c>
      <c r="H12" s="15"/>
      <c r="I12" s="15">
        <f t="shared" si="0"/>
        <v>617513</v>
      </c>
      <c r="J12" s="15"/>
      <c r="K12" s="15">
        <v>284064</v>
      </c>
    </row>
    <row r="13" spans="1:12" ht="31.5" hidden="1" customHeight="1" thickBot="1" x14ac:dyDescent="0.25">
      <c r="B13" s="221"/>
      <c r="C13" s="18">
        <f>SUM(C9:C12)</f>
        <v>0</v>
      </c>
      <c r="D13" s="22"/>
      <c r="E13" s="18">
        <f>SUM(E9:E12)</f>
        <v>5082428</v>
      </c>
      <c r="F13" s="22"/>
      <c r="G13" s="18">
        <f>SUM(G9:G12)</f>
        <v>0</v>
      </c>
      <c r="H13" s="22"/>
      <c r="I13" s="18">
        <f>SUM(I9:I12)</f>
        <v>5082428</v>
      </c>
      <c r="J13" s="22"/>
      <c r="K13" s="18">
        <f>SUM(K9:K12)</f>
        <v>3413514</v>
      </c>
    </row>
    <row r="14" spans="1:12" ht="21" hidden="1" thickTop="1" x14ac:dyDescent="0.2">
      <c r="B14" s="221"/>
      <c r="C14" s="220"/>
      <c r="D14" s="22"/>
      <c r="E14" s="220"/>
      <c r="F14" s="22"/>
      <c r="G14" s="220"/>
      <c r="H14" s="22"/>
      <c r="I14" s="220"/>
      <c r="J14" s="22"/>
      <c r="K14" s="220"/>
    </row>
    <row r="15" spans="1:12" ht="28.5" hidden="1" customHeight="1" x14ac:dyDescent="0.2">
      <c r="B15" s="221"/>
      <c r="C15" s="212" t="s">
        <v>49</v>
      </c>
      <c r="D15" s="221"/>
      <c r="E15" s="212" t="s">
        <v>50</v>
      </c>
      <c r="F15" s="207"/>
      <c r="G15" s="212" t="s">
        <v>51</v>
      </c>
      <c r="H15" s="207"/>
      <c r="I15" s="212" t="s">
        <v>52</v>
      </c>
      <c r="J15" s="207"/>
      <c r="K15" s="212" t="s">
        <v>52</v>
      </c>
    </row>
    <row r="16" spans="1:12" ht="28.5" hidden="1" customHeight="1" x14ac:dyDescent="0.2">
      <c r="B16" s="211" t="s">
        <v>796</v>
      </c>
      <c r="C16" s="20" t="s">
        <v>923</v>
      </c>
      <c r="D16" s="221"/>
      <c r="E16" s="20" t="s">
        <v>923</v>
      </c>
      <c r="F16" s="41"/>
      <c r="G16" s="20" t="s">
        <v>923</v>
      </c>
      <c r="H16" s="41"/>
      <c r="I16" s="20" t="s">
        <v>923</v>
      </c>
      <c r="J16" s="41"/>
      <c r="K16" s="20" t="s">
        <v>800</v>
      </c>
    </row>
    <row r="17" spans="2:13" ht="28.5" hidden="1" customHeight="1" x14ac:dyDescent="0.2">
      <c r="B17" s="210" t="s">
        <v>95</v>
      </c>
      <c r="C17" s="15">
        <v>100786</v>
      </c>
      <c r="D17" s="221"/>
      <c r="E17" s="15">
        <v>0</v>
      </c>
      <c r="F17" s="15"/>
      <c r="G17" s="15">
        <v>0</v>
      </c>
      <c r="H17" s="15"/>
      <c r="I17" s="15">
        <f>SUM(C17:H17)</f>
        <v>100786</v>
      </c>
      <c r="J17" s="15"/>
      <c r="K17" s="15">
        <v>124684</v>
      </c>
    </row>
    <row r="18" spans="2:13" ht="28.5" hidden="1" customHeight="1" thickBot="1" x14ac:dyDescent="0.25">
      <c r="B18" s="221"/>
      <c r="C18" s="18">
        <f>SUM(C17:C17)</f>
        <v>100786</v>
      </c>
      <c r="D18" s="221"/>
      <c r="E18" s="18">
        <f>SUM(E17:E17)</f>
        <v>0</v>
      </c>
      <c r="F18" s="22"/>
      <c r="G18" s="18">
        <f>SUM(G17:G17)</f>
        <v>0</v>
      </c>
      <c r="H18" s="22"/>
      <c r="I18" s="18">
        <f>SUM(I17:I17)</f>
        <v>100786</v>
      </c>
      <c r="J18" s="22"/>
      <c r="K18" s="18">
        <f>SUM(K17:K17)</f>
        <v>124684</v>
      </c>
    </row>
    <row r="19" spans="2:13" ht="28.5" customHeight="1" x14ac:dyDescent="0.2">
      <c r="B19" s="214" t="s">
        <v>961</v>
      </c>
      <c r="C19" s="214"/>
      <c r="D19" s="214"/>
      <c r="E19" s="214"/>
      <c r="F19" s="214"/>
      <c r="G19" s="214"/>
      <c r="H19" s="214"/>
      <c r="I19" s="215" t="s">
        <v>923</v>
      </c>
      <c r="J19" s="216"/>
      <c r="K19" s="215" t="s">
        <v>800</v>
      </c>
      <c r="L19" s="216"/>
      <c r="M19" s="41"/>
    </row>
    <row r="20" spans="2:13" ht="28.5" customHeight="1" x14ac:dyDescent="0.2">
      <c r="B20" s="217" t="s">
        <v>855</v>
      </c>
      <c r="C20" s="217"/>
      <c r="D20" s="217"/>
      <c r="E20" s="217"/>
      <c r="F20" s="217"/>
      <c r="G20" s="217"/>
      <c r="H20" s="217"/>
      <c r="I20" s="218">
        <v>449000</v>
      </c>
      <c r="J20" s="218"/>
      <c r="K20" s="218">
        <v>235840</v>
      </c>
      <c r="L20" s="218"/>
      <c r="M20" s="15"/>
    </row>
    <row r="21" spans="2:13" ht="28.5" customHeight="1" x14ac:dyDescent="0.2">
      <c r="B21" s="217" t="s">
        <v>962</v>
      </c>
      <c r="C21" s="217"/>
      <c r="D21" s="217"/>
      <c r="E21" s="217"/>
      <c r="F21" s="217"/>
      <c r="G21" s="217"/>
      <c r="H21" s="217"/>
      <c r="I21" s="218">
        <v>2747737</v>
      </c>
      <c r="J21" s="218"/>
      <c r="K21" s="218">
        <v>0</v>
      </c>
      <c r="L21" s="218"/>
      <c r="M21" s="15"/>
    </row>
    <row r="22" spans="2:13" ht="28.5" customHeight="1" x14ac:dyDescent="0.2">
      <c r="B22" s="217" t="s">
        <v>856</v>
      </c>
      <c r="C22" s="217"/>
      <c r="D22" s="217"/>
      <c r="E22" s="217"/>
      <c r="F22" s="217"/>
      <c r="G22" s="217"/>
      <c r="H22" s="217"/>
      <c r="I22" s="218">
        <v>0</v>
      </c>
      <c r="J22" s="218"/>
      <c r="K22" s="218">
        <v>1102065</v>
      </c>
      <c r="L22" s="218"/>
      <c r="M22" s="15"/>
    </row>
    <row r="23" spans="2:13" ht="28.5" customHeight="1" thickBot="1" x14ac:dyDescent="0.25">
      <c r="B23" s="211"/>
      <c r="C23" s="211"/>
      <c r="D23" s="211"/>
      <c r="E23" s="211"/>
      <c r="F23" s="211"/>
      <c r="G23" s="211"/>
      <c r="H23" s="211"/>
      <c r="I23" s="18">
        <f>SUM(I20:I21)</f>
        <v>3196737</v>
      </c>
      <c r="J23" s="22"/>
      <c r="K23" s="18">
        <f>SUM(K20:K22)</f>
        <v>1337905</v>
      </c>
      <c r="L23" s="22"/>
      <c r="M23" s="22"/>
    </row>
    <row r="24" spans="2:13" ht="12.75" customHeight="1" thickTop="1" x14ac:dyDescent="0.2">
      <c r="B24" s="211"/>
      <c r="C24" s="211"/>
      <c r="D24" s="211"/>
      <c r="E24" s="211"/>
      <c r="F24" s="211"/>
      <c r="G24" s="211"/>
      <c r="H24" s="211"/>
      <c r="I24" s="220"/>
      <c r="J24" s="22"/>
      <c r="K24" s="220"/>
      <c r="L24" s="22"/>
      <c r="M24" s="22"/>
    </row>
    <row r="25" spans="2:13" s="206" customFormat="1" x14ac:dyDescent="0.2">
      <c r="B25" s="207"/>
      <c r="C25" s="207"/>
      <c r="D25" s="207"/>
      <c r="E25" s="207"/>
      <c r="F25" s="207"/>
      <c r="G25" s="207"/>
      <c r="H25" s="207"/>
      <c r="I25" s="212" t="s">
        <v>49</v>
      </c>
      <c r="J25" s="207"/>
      <c r="K25" s="212" t="s">
        <v>49</v>
      </c>
    </row>
    <row r="26" spans="2:13" ht="29.25" customHeight="1" x14ac:dyDescent="0.2">
      <c r="B26" s="211" t="s">
        <v>960</v>
      </c>
      <c r="C26" s="211"/>
      <c r="D26" s="211"/>
      <c r="E26" s="211"/>
      <c r="F26" s="211"/>
      <c r="G26" s="211"/>
      <c r="H26" s="211"/>
      <c r="I26" s="20" t="s">
        <v>923</v>
      </c>
      <c r="J26" s="41"/>
      <c r="K26" s="20" t="str">
        <f>K19</f>
        <v>31 ديسمبر 2023م</v>
      </c>
    </row>
    <row r="27" spans="2:13" ht="29.25" customHeight="1" x14ac:dyDescent="0.2">
      <c r="B27" s="114" t="s">
        <v>97</v>
      </c>
      <c r="C27" s="114"/>
      <c r="D27" s="114"/>
      <c r="E27" s="114"/>
      <c r="F27" s="114"/>
      <c r="G27" s="114"/>
      <c r="H27" s="114"/>
      <c r="I27" s="15">
        <v>895000</v>
      </c>
      <c r="J27" s="15"/>
      <c r="K27" s="15">
        <v>897917</v>
      </c>
    </row>
    <row r="28" spans="2:13" ht="29.25" customHeight="1" x14ac:dyDescent="0.2">
      <c r="B28" s="114" t="s">
        <v>98</v>
      </c>
      <c r="C28" s="114"/>
      <c r="D28" s="114"/>
      <c r="E28" s="114"/>
      <c r="F28" s="114"/>
      <c r="G28" s="114"/>
      <c r="H28" s="114"/>
      <c r="I28" s="15">
        <v>1755562</v>
      </c>
      <c r="J28" s="15"/>
      <c r="K28" s="15">
        <v>1755562</v>
      </c>
    </row>
    <row r="29" spans="2:13" ht="29.25" customHeight="1" x14ac:dyDescent="0.2">
      <c r="B29" s="114" t="s">
        <v>99</v>
      </c>
      <c r="C29" s="114"/>
      <c r="D29" s="114"/>
      <c r="E29" s="114"/>
      <c r="F29" s="114"/>
      <c r="G29" s="114"/>
      <c r="H29" s="114"/>
      <c r="I29" s="15">
        <v>412083</v>
      </c>
      <c r="J29" s="15"/>
      <c r="K29" s="15">
        <v>361250</v>
      </c>
    </row>
    <row r="30" spans="2:13" ht="29.25" customHeight="1" x14ac:dyDescent="0.2">
      <c r="B30" s="114" t="s">
        <v>100</v>
      </c>
      <c r="C30" s="114"/>
      <c r="D30" s="114"/>
      <c r="E30" s="114"/>
      <c r="F30" s="114"/>
      <c r="G30" s="114"/>
      <c r="H30" s="114"/>
      <c r="I30" s="15">
        <v>450000</v>
      </c>
      <c r="J30" s="15"/>
      <c r="K30" s="15">
        <v>450000</v>
      </c>
    </row>
    <row r="31" spans="2:13" ht="29.25" customHeight="1" x14ac:dyDescent="0.2">
      <c r="B31" s="114" t="s">
        <v>101</v>
      </c>
      <c r="C31" s="114"/>
      <c r="D31" s="114"/>
      <c r="E31" s="114"/>
      <c r="F31" s="114"/>
      <c r="G31" s="114"/>
      <c r="H31" s="114"/>
      <c r="I31" s="15">
        <v>676888</v>
      </c>
      <c r="J31" s="15"/>
      <c r="K31" s="15">
        <v>503615</v>
      </c>
    </row>
    <row r="32" spans="2:13" ht="29.25" customHeight="1" x14ac:dyDescent="0.2">
      <c r="B32" s="210" t="s">
        <v>102</v>
      </c>
      <c r="C32" s="210"/>
      <c r="D32" s="210"/>
      <c r="E32" s="210"/>
      <c r="F32" s="210"/>
      <c r="G32" s="210"/>
      <c r="H32" s="210"/>
      <c r="I32" s="15">
        <v>706509</v>
      </c>
      <c r="J32" s="15"/>
      <c r="K32" s="15">
        <v>435187</v>
      </c>
    </row>
    <row r="33" spans="2:13" ht="29.25" customHeight="1" x14ac:dyDescent="0.2">
      <c r="B33" s="210" t="s">
        <v>103</v>
      </c>
      <c r="C33" s="210"/>
      <c r="D33" s="210"/>
      <c r="E33" s="210"/>
      <c r="F33" s="210"/>
      <c r="G33" s="210"/>
      <c r="H33" s="210"/>
      <c r="I33" s="15">
        <v>114290</v>
      </c>
      <c r="J33" s="15"/>
      <c r="K33" s="15">
        <v>114290</v>
      </c>
    </row>
    <row r="34" spans="2:13" ht="29.25" customHeight="1" x14ac:dyDescent="0.2">
      <c r="B34" s="210" t="s">
        <v>104</v>
      </c>
      <c r="C34" s="210"/>
      <c r="D34" s="210"/>
      <c r="E34" s="210"/>
      <c r="F34" s="210"/>
      <c r="G34" s="210"/>
      <c r="H34" s="210"/>
      <c r="I34" s="15">
        <v>157630</v>
      </c>
      <c r="J34" s="15"/>
      <c r="K34" s="15">
        <v>138987</v>
      </c>
    </row>
    <row r="35" spans="2:13" ht="29.25" customHeight="1" x14ac:dyDescent="0.2">
      <c r="B35" s="210" t="s">
        <v>920</v>
      </c>
      <c r="C35" s="210"/>
      <c r="D35" s="210"/>
      <c r="E35" s="210"/>
      <c r="F35" s="210"/>
      <c r="G35" s="210"/>
      <c r="H35" s="210"/>
      <c r="I35" s="15">
        <v>1700000</v>
      </c>
      <c r="J35" s="15"/>
      <c r="K35" s="15">
        <v>6455938</v>
      </c>
    </row>
    <row r="36" spans="2:13" ht="29.25" customHeight="1" x14ac:dyDescent="0.2">
      <c r="B36" s="210" t="s">
        <v>929</v>
      </c>
      <c r="C36" s="210"/>
      <c r="D36" s="210"/>
      <c r="E36" s="210"/>
      <c r="F36" s="210"/>
      <c r="G36" s="210"/>
      <c r="H36" s="210"/>
      <c r="I36" s="15">
        <v>1100000</v>
      </c>
      <c r="J36" s="15"/>
      <c r="K36" s="15">
        <v>0</v>
      </c>
    </row>
    <row r="37" spans="2:13" ht="29.25" customHeight="1" x14ac:dyDescent="0.2">
      <c r="B37" s="210" t="s">
        <v>930</v>
      </c>
      <c r="C37" s="210"/>
      <c r="D37" s="210"/>
      <c r="E37" s="210"/>
      <c r="F37" s="210"/>
      <c r="G37" s="210"/>
      <c r="H37" s="210"/>
      <c r="I37" s="15">
        <v>250000</v>
      </c>
      <c r="J37" s="15"/>
      <c r="K37" s="15">
        <v>0</v>
      </c>
    </row>
    <row r="38" spans="2:13" ht="29.25" customHeight="1" x14ac:dyDescent="0.2">
      <c r="B38" s="210" t="s">
        <v>931</v>
      </c>
      <c r="C38" s="210"/>
      <c r="D38" s="210"/>
      <c r="E38" s="210"/>
      <c r="F38" s="210"/>
      <c r="G38" s="210"/>
      <c r="H38" s="210"/>
      <c r="I38" s="15">
        <v>449995</v>
      </c>
      <c r="J38" s="15"/>
      <c r="K38" s="15">
        <v>0</v>
      </c>
    </row>
    <row r="39" spans="2:13" ht="29.25" customHeight="1" x14ac:dyDescent="0.2">
      <c r="B39" s="210" t="s">
        <v>106</v>
      </c>
      <c r="C39" s="210"/>
      <c r="D39" s="210"/>
      <c r="E39" s="210"/>
      <c r="F39" s="210"/>
      <c r="G39" s="210"/>
      <c r="H39" s="210"/>
      <c r="I39" s="15">
        <v>60000</v>
      </c>
      <c r="J39" s="15"/>
      <c r="K39" s="15">
        <v>45000</v>
      </c>
    </row>
    <row r="40" spans="2:13" ht="29.25" customHeight="1" thickBot="1" x14ac:dyDescent="0.25">
      <c r="B40" s="211"/>
      <c r="C40" s="211"/>
      <c r="D40" s="211"/>
      <c r="E40" s="211"/>
      <c r="F40" s="211"/>
      <c r="G40" s="211"/>
      <c r="H40" s="211"/>
      <c r="I40" s="18">
        <f>SUM(I27:I39)</f>
        <v>8727957</v>
      </c>
      <c r="J40" s="22"/>
      <c r="K40" s="18">
        <f>SUM(K27:K39)</f>
        <v>11157746</v>
      </c>
    </row>
    <row r="41" spans="2:13" ht="6" customHeight="1" thickTop="1" x14ac:dyDescent="0.2">
      <c r="B41" s="211"/>
      <c r="C41" s="211"/>
      <c r="D41" s="211"/>
      <c r="E41" s="211"/>
      <c r="F41" s="211"/>
      <c r="G41" s="211"/>
      <c r="H41" s="211"/>
      <c r="I41" s="22"/>
      <c r="J41" s="22"/>
      <c r="K41" s="22"/>
    </row>
    <row r="42" spans="2:13" s="55" customFormat="1" ht="7.5" customHeight="1" x14ac:dyDescent="0.2">
      <c r="B42" s="250"/>
      <c r="C42" s="250"/>
      <c r="D42" s="250"/>
      <c r="E42" s="250"/>
      <c r="F42" s="250"/>
      <c r="G42" s="250"/>
      <c r="H42" s="250"/>
      <c r="I42" s="250"/>
      <c r="J42" s="250"/>
      <c r="K42" s="250"/>
      <c r="L42" s="189"/>
    </row>
    <row r="43" spans="2:13" s="206" customFormat="1" hidden="1" x14ac:dyDescent="0.2">
      <c r="B43" s="207"/>
      <c r="C43" s="207"/>
      <c r="D43" s="207"/>
      <c r="E43" s="207"/>
      <c r="F43" s="207"/>
      <c r="G43" s="207"/>
      <c r="H43" s="207"/>
      <c r="I43" s="212" t="s">
        <v>49</v>
      </c>
      <c r="J43" s="207"/>
      <c r="K43" s="212" t="s">
        <v>49</v>
      </c>
    </row>
    <row r="44" spans="2:13" hidden="1" x14ac:dyDescent="0.2">
      <c r="B44" s="211" t="s">
        <v>963</v>
      </c>
      <c r="C44" s="211"/>
      <c r="D44" s="211"/>
      <c r="E44" s="211"/>
      <c r="F44" s="211"/>
      <c r="G44" s="211"/>
      <c r="H44" s="211"/>
      <c r="I44" s="20" t="s">
        <v>923</v>
      </c>
      <c r="J44" s="41"/>
      <c r="K44" s="20" t="s">
        <v>959</v>
      </c>
    </row>
    <row r="45" spans="2:13" hidden="1" x14ac:dyDescent="0.2">
      <c r="B45" s="210" t="s">
        <v>782</v>
      </c>
      <c r="C45" s="210"/>
      <c r="D45" s="210"/>
      <c r="E45" s="210"/>
      <c r="F45" s="210"/>
      <c r="G45" s="210"/>
      <c r="H45" s="210"/>
      <c r="I45" s="15">
        <v>9437953</v>
      </c>
      <c r="J45" s="15"/>
      <c r="K45" s="15">
        <v>8447788</v>
      </c>
      <c r="M45" s="48"/>
    </row>
    <row r="46" spans="2:13" hidden="1" x14ac:dyDescent="0.2">
      <c r="B46" s="210" t="s">
        <v>777</v>
      </c>
      <c r="C46" s="210"/>
      <c r="D46" s="210"/>
      <c r="E46" s="210"/>
      <c r="F46" s="210"/>
      <c r="G46" s="210"/>
      <c r="H46" s="210"/>
      <c r="I46" s="15">
        <v>3658091</v>
      </c>
      <c r="J46" s="15"/>
      <c r="K46" s="15">
        <v>2271590</v>
      </c>
    </row>
    <row r="47" spans="2:13" hidden="1" x14ac:dyDescent="0.2">
      <c r="B47" s="210" t="s">
        <v>701</v>
      </c>
      <c r="C47" s="210"/>
      <c r="D47" s="210"/>
      <c r="E47" s="210"/>
      <c r="F47" s="210"/>
      <c r="G47" s="210"/>
      <c r="H47" s="210"/>
      <c r="I47" s="15">
        <v>190607</v>
      </c>
      <c r="J47" s="15"/>
      <c r="K47" s="15">
        <v>476087</v>
      </c>
    </row>
    <row r="48" spans="2:13" hidden="1" x14ac:dyDescent="0.2">
      <c r="B48" s="210" t="s">
        <v>769</v>
      </c>
      <c r="C48" s="210"/>
      <c r="D48" s="210"/>
      <c r="E48" s="210"/>
      <c r="F48" s="210"/>
      <c r="G48" s="210"/>
      <c r="H48" s="210"/>
      <c r="I48" s="15">
        <v>228901</v>
      </c>
      <c r="J48" s="15"/>
      <c r="K48" s="15">
        <v>502479</v>
      </c>
    </row>
    <row r="49" spans="2:11" hidden="1" x14ac:dyDescent="0.2">
      <c r="B49" s="210" t="s">
        <v>893</v>
      </c>
      <c r="C49" s="210"/>
      <c r="D49" s="210"/>
      <c r="E49" s="210"/>
      <c r="F49" s="210"/>
      <c r="G49" s="210"/>
      <c r="H49" s="210"/>
      <c r="I49" s="15">
        <v>361233</v>
      </c>
      <c r="J49" s="15"/>
      <c r="K49" s="15">
        <v>510279</v>
      </c>
    </row>
    <row r="50" spans="2:11" hidden="1" x14ac:dyDescent="0.2">
      <c r="B50" s="210" t="s">
        <v>696</v>
      </c>
      <c r="C50" s="210"/>
      <c r="D50" s="210"/>
      <c r="E50" s="210"/>
      <c r="F50" s="210"/>
      <c r="G50" s="210"/>
      <c r="H50" s="210"/>
      <c r="I50" s="15">
        <v>284354</v>
      </c>
      <c r="J50" s="15"/>
      <c r="K50" s="15">
        <v>368821</v>
      </c>
    </row>
    <row r="51" spans="2:11" hidden="1" x14ac:dyDescent="0.2">
      <c r="B51" s="210" t="s">
        <v>704</v>
      </c>
      <c r="C51" s="210"/>
      <c r="D51" s="210"/>
      <c r="E51" s="210"/>
      <c r="F51" s="210"/>
      <c r="G51" s="210"/>
      <c r="H51" s="210"/>
      <c r="I51" s="15">
        <v>110553</v>
      </c>
      <c r="J51" s="15"/>
      <c r="K51" s="15">
        <v>331816</v>
      </c>
    </row>
    <row r="52" spans="2:11" hidden="1" x14ac:dyDescent="0.2">
      <c r="B52" s="210" t="s">
        <v>120</v>
      </c>
      <c r="C52" s="210"/>
      <c r="D52" s="210"/>
      <c r="E52" s="210"/>
      <c r="F52" s="210"/>
      <c r="G52" s="210"/>
      <c r="H52" s="210"/>
      <c r="I52" s="15">
        <v>341822</v>
      </c>
      <c r="J52" s="15"/>
      <c r="K52" s="15">
        <v>294205</v>
      </c>
    </row>
    <row r="53" spans="2:11" hidden="1" x14ac:dyDescent="0.2">
      <c r="B53" s="210" t="s">
        <v>933</v>
      </c>
      <c r="C53" s="210"/>
      <c r="D53" s="210"/>
      <c r="E53" s="210"/>
      <c r="F53" s="210"/>
      <c r="G53" s="210"/>
      <c r="H53" s="210"/>
      <c r="I53" s="15">
        <v>1547464</v>
      </c>
      <c r="J53" s="15"/>
      <c r="K53" s="15">
        <v>1157435</v>
      </c>
    </row>
    <row r="54" spans="2:11" hidden="1" x14ac:dyDescent="0.2">
      <c r="B54" s="210" t="s">
        <v>783</v>
      </c>
      <c r="C54" s="210"/>
      <c r="D54" s="210"/>
      <c r="E54" s="210"/>
      <c r="F54" s="210"/>
      <c r="G54" s="210"/>
      <c r="H54" s="210"/>
      <c r="I54" s="15">
        <v>1678711</v>
      </c>
      <c r="J54" s="15"/>
      <c r="K54" s="15">
        <v>1692411</v>
      </c>
    </row>
    <row r="55" spans="2:11" hidden="1" x14ac:dyDescent="0.2">
      <c r="B55" s="210" t="s">
        <v>892</v>
      </c>
      <c r="C55" s="210"/>
      <c r="D55" s="210"/>
      <c r="E55" s="210"/>
      <c r="F55" s="210"/>
      <c r="G55" s="210"/>
      <c r="H55" s="210"/>
      <c r="I55" s="15"/>
      <c r="J55" s="15"/>
      <c r="K55" s="15">
        <v>0</v>
      </c>
    </row>
    <row r="56" spans="2:11" hidden="1" x14ac:dyDescent="0.2">
      <c r="B56" s="142" t="s">
        <v>915</v>
      </c>
      <c r="C56" s="142"/>
      <c r="D56" s="142"/>
      <c r="E56" s="142"/>
      <c r="F56" s="142"/>
      <c r="G56" s="142"/>
      <c r="H56" s="142"/>
      <c r="I56" s="15">
        <v>960749</v>
      </c>
      <c r="J56" s="15"/>
      <c r="K56" s="15">
        <v>925888</v>
      </c>
    </row>
    <row r="57" spans="2:11" hidden="1" x14ac:dyDescent="0.2">
      <c r="B57" s="210" t="s">
        <v>703</v>
      </c>
      <c r="C57" s="210"/>
      <c r="D57" s="210"/>
      <c r="E57" s="210"/>
      <c r="F57" s="210"/>
      <c r="G57" s="210"/>
      <c r="H57" s="210"/>
      <c r="I57" s="15">
        <v>266183</v>
      </c>
      <c r="J57" s="15"/>
      <c r="K57" s="15">
        <v>372955</v>
      </c>
    </row>
    <row r="58" spans="2:11" hidden="1" x14ac:dyDescent="0.2">
      <c r="B58" s="210" t="s">
        <v>932</v>
      </c>
      <c r="C58" s="210"/>
      <c r="D58" s="210"/>
      <c r="E58" s="210"/>
      <c r="F58" s="210"/>
      <c r="G58" s="210"/>
      <c r="H58" s="210"/>
      <c r="I58" s="15">
        <v>27555</v>
      </c>
      <c r="J58" s="15"/>
      <c r="K58" s="15">
        <v>0</v>
      </c>
    </row>
    <row r="59" spans="2:11" hidden="1" x14ac:dyDescent="0.2">
      <c r="B59" s="210" t="s">
        <v>702</v>
      </c>
      <c r="C59" s="210"/>
      <c r="D59" s="210"/>
      <c r="E59" s="210"/>
      <c r="F59" s="210"/>
      <c r="G59" s="210"/>
      <c r="H59" s="210"/>
      <c r="I59" s="15">
        <v>331557</v>
      </c>
      <c r="J59" s="15"/>
      <c r="K59" s="15">
        <v>252895</v>
      </c>
    </row>
    <row r="60" spans="2:11" hidden="1" x14ac:dyDescent="0.2">
      <c r="B60" s="210" t="s">
        <v>711</v>
      </c>
      <c r="C60" s="210"/>
      <c r="D60" s="210"/>
      <c r="E60" s="210"/>
      <c r="F60" s="210"/>
      <c r="G60" s="210"/>
      <c r="H60" s="210"/>
      <c r="I60" s="15">
        <v>556616</v>
      </c>
      <c r="J60" s="15"/>
      <c r="K60" s="15">
        <v>189316</v>
      </c>
    </row>
    <row r="61" spans="2:11" hidden="1" x14ac:dyDescent="0.2">
      <c r="B61" s="210" t="s">
        <v>894</v>
      </c>
      <c r="C61" s="210"/>
      <c r="D61" s="210"/>
      <c r="E61" s="210"/>
      <c r="F61" s="210"/>
      <c r="G61" s="210"/>
      <c r="H61" s="210"/>
      <c r="I61" s="15">
        <v>674943</v>
      </c>
      <c r="J61" s="15"/>
      <c r="K61" s="15">
        <v>350237</v>
      </c>
    </row>
    <row r="62" spans="2:11" hidden="1" x14ac:dyDescent="0.2">
      <c r="B62" s="210" t="s">
        <v>700</v>
      </c>
      <c r="C62" s="210"/>
      <c r="D62" s="210"/>
      <c r="E62" s="210"/>
      <c r="F62" s="210"/>
      <c r="G62" s="210"/>
      <c r="H62" s="210"/>
      <c r="I62" s="15">
        <v>33486</v>
      </c>
      <c r="J62" s="15"/>
      <c r="K62" s="15">
        <v>299374</v>
      </c>
    </row>
    <row r="63" spans="2:11" hidden="1" x14ac:dyDescent="0.2">
      <c r="B63" s="210" t="s">
        <v>778</v>
      </c>
      <c r="C63" s="210"/>
      <c r="D63" s="210"/>
      <c r="E63" s="210"/>
      <c r="F63" s="210"/>
      <c r="G63" s="210"/>
      <c r="H63" s="210"/>
      <c r="I63" s="15">
        <v>315837</v>
      </c>
      <c r="J63" s="15"/>
      <c r="K63" s="15">
        <v>96773</v>
      </c>
    </row>
    <row r="64" spans="2:11" hidden="1" x14ac:dyDescent="0.2">
      <c r="B64" s="210" t="s">
        <v>770</v>
      </c>
      <c r="C64" s="210"/>
      <c r="D64" s="210"/>
      <c r="E64" s="210"/>
      <c r="F64" s="210"/>
      <c r="G64" s="210"/>
      <c r="H64" s="210"/>
      <c r="I64" s="15">
        <v>72090</v>
      </c>
      <c r="J64" s="15"/>
      <c r="K64" s="15">
        <v>67792</v>
      </c>
    </row>
    <row r="65" spans="1:11" hidden="1" x14ac:dyDescent="0.2">
      <c r="B65" s="210" t="s">
        <v>108</v>
      </c>
      <c r="C65" s="210"/>
      <c r="D65" s="210"/>
      <c r="E65" s="210"/>
      <c r="F65" s="210"/>
      <c r="G65" s="210"/>
      <c r="H65" s="210"/>
      <c r="I65" s="15">
        <v>23729</v>
      </c>
      <c r="J65" s="15"/>
      <c r="K65" s="15">
        <v>34930</v>
      </c>
    </row>
    <row r="66" spans="1:11" ht="21" hidden="1" thickBot="1" x14ac:dyDescent="0.25">
      <c r="B66" s="211"/>
      <c r="C66" s="211"/>
      <c r="D66" s="211"/>
      <c r="E66" s="211"/>
      <c r="F66" s="211"/>
      <c r="G66" s="211"/>
      <c r="H66" s="211"/>
      <c r="I66" s="18">
        <f>SUM(I45:I65)</f>
        <v>21102434</v>
      </c>
      <c r="J66" s="22"/>
      <c r="K66" s="18">
        <f>SUM(K45:K65)</f>
        <v>18643071</v>
      </c>
    </row>
    <row r="67" spans="1:11" ht="6.75" hidden="1" customHeight="1" x14ac:dyDescent="0.2">
      <c r="B67" s="211"/>
      <c r="C67" s="211"/>
      <c r="D67" s="211"/>
      <c r="E67" s="211"/>
      <c r="F67" s="211"/>
      <c r="G67" s="211"/>
      <c r="H67" s="211"/>
      <c r="I67" s="22"/>
      <c r="J67" s="22"/>
      <c r="K67" s="22"/>
    </row>
    <row r="68" spans="1:11" ht="66.599999999999994" customHeight="1" x14ac:dyDescent="0.2">
      <c r="B68" s="250" t="s">
        <v>972</v>
      </c>
      <c r="C68" s="250"/>
      <c r="D68" s="250"/>
      <c r="E68" s="250"/>
      <c r="F68" s="250"/>
      <c r="G68" s="250"/>
      <c r="H68" s="250"/>
      <c r="I68" s="250"/>
      <c r="J68" s="250"/>
      <c r="K68" s="250"/>
    </row>
    <row r="69" spans="1:11" ht="9.6" customHeight="1" x14ac:dyDescent="0.2">
      <c r="B69" s="190"/>
      <c r="C69" s="190"/>
      <c r="D69" s="190"/>
      <c r="E69" s="190"/>
      <c r="F69" s="190"/>
      <c r="G69" s="190"/>
      <c r="H69" s="190"/>
      <c r="I69" s="191"/>
      <c r="J69" s="191"/>
      <c r="K69" s="191"/>
    </row>
    <row r="70" spans="1:11" x14ac:dyDescent="0.2">
      <c r="A70" s="238">
        <v>22</v>
      </c>
      <c r="B70" s="238"/>
      <c r="C70" s="238"/>
      <c r="D70" s="238"/>
      <c r="E70" s="238"/>
      <c r="F70" s="238"/>
      <c r="G70" s="238"/>
      <c r="H70" s="238"/>
      <c r="I70" s="238"/>
      <c r="J70" s="238"/>
      <c r="K70" s="238"/>
    </row>
    <row r="72" spans="1:11" x14ac:dyDescent="0.2">
      <c r="I72" s="48"/>
    </row>
  </sheetData>
  <mergeCells count="4">
    <mergeCell ref="B1:K1"/>
    <mergeCell ref="B42:K42"/>
    <mergeCell ref="A70:K70"/>
    <mergeCell ref="B68:K68"/>
  </mergeCells>
  <printOptions horizontalCentered="1"/>
  <pageMargins left="0.47244094488188981" right="0.70866141732283472" top="0.62992125984251968" bottom="0" header="0.19685039370078741" footer="0"/>
  <pageSetup paperSize="9" scale="90" firstPageNumber="5" orientation="portrait" useFirstPageNumber="1" r:id="rId1"/>
  <headerFooter alignWithMargins="0"/>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D5E3B-5C91-4D65-8CE9-08DE71C57058}">
  <dimension ref="A1:L69"/>
  <sheetViews>
    <sheetView rightToLeft="1" topLeftCell="A55" zoomScale="115" zoomScaleNormal="115" zoomScaleSheetLayoutView="100" workbookViewId="0">
      <selection activeCell="A65" sqref="A65:XFD65"/>
    </sheetView>
  </sheetViews>
  <sheetFormatPr defaultColWidth="9.375" defaultRowHeight="20.25" x14ac:dyDescent="0.2"/>
  <cols>
    <col min="1" max="1" width="1.875" style="35" customWidth="1"/>
    <col min="2" max="2" width="26.25" style="35" customWidth="1"/>
    <col min="3" max="3" width="3.25" style="35" customWidth="1"/>
    <col min="4" max="4" width="3.125" style="35" customWidth="1"/>
    <col min="5" max="5" width="2.25" style="35" customWidth="1"/>
    <col min="6" max="6" width="4.25" style="35" customWidth="1"/>
    <col min="7" max="7" width="1.625" style="35" customWidth="1"/>
    <col min="8" max="8" width="14.25" style="35" customWidth="1"/>
    <col min="9" max="9" width="1.875" style="35" customWidth="1"/>
    <col min="10" max="10" width="14.25" style="35" customWidth="1"/>
    <col min="11" max="11" width="1.875" style="35" customWidth="1"/>
    <col min="12" max="242" width="9.375" style="35"/>
    <col min="243" max="244" width="12.5" style="35" customWidth="1"/>
    <col min="245" max="245" width="18.875" style="35" customWidth="1"/>
    <col min="246" max="246" width="11.125" style="35" customWidth="1"/>
    <col min="247" max="247" width="9.5" style="35" customWidth="1"/>
    <col min="248" max="249" width="17.5" style="35" customWidth="1"/>
    <col min="250" max="250" width="1.875" style="35" customWidth="1"/>
    <col min="251" max="498" width="9.375" style="35"/>
    <col min="499" max="500" width="12.5" style="35" customWidth="1"/>
    <col min="501" max="501" width="18.875" style="35" customWidth="1"/>
    <col min="502" max="502" width="11.125" style="35" customWidth="1"/>
    <col min="503" max="503" width="9.5" style="35" customWidth="1"/>
    <col min="504" max="505" width="17.5" style="35" customWidth="1"/>
    <col min="506" max="506" width="1.875" style="35" customWidth="1"/>
    <col min="507" max="754" width="9.375" style="35"/>
    <col min="755" max="756" width="12.5" style="35" customWidth="1"/>
    <col min="757" max="757" width="18.875" style="35" customWidth="1"/>
    <col min="758" max="758" width="11.125" style="35" customWidth="1"/>
    <col min="759" max="759" width="9.5" style="35" customWidth="1"/>
    <col min="760" max="761" width="17.5" style="35" customWidth="1"/>
    <col min="762" max="762" width="1.875" style="35" customWidth="1"/>
    <col min="763" max="1010" width="9.375" style="35"/>
    <col min="1011" max="1012" width="12.5" style="35" customWidth="1"/>
    <col min="1013" max="1013" width="18.875" style="35" customWidth="1"/>
    <col min="1014" max="1014" width="11.125" style="35" customWidth="1"/>
    <col min="1015" max="1015" width="9.5" style="35" customWidth="1"/>
    <col min="1016" max="1017" width="17.5" style="35" customWidth="1"/>
    <col min="1018" max="1018" width="1.875" style="35" customWidth="1"/>
    <col min="1019" max="1266" width="9.375" style="35"/>
    <col min="1267" max="1268" width="12.5" style="35" customWidth="1"/>
    <col min="1269" max="1269" width="18.875" style="35" customWidth="1"/>
    <col min="1270" max="1270" width="11.125" style="35" customWidth="1"/>
    <col min="1271" max="1271" width="9.5" style="35" customWidth="1"/>
    <col min="1272" max="1273" width="17.5" style="35" customWidth="1"/>
    <col min="1274" max="1274" width="1.875" style="35" customWidth="1"/>
    <col min="1275" max="1522" width="9.375" style="35"/>
    <col min="1523" max="1524" width="12.5" style="35" customWidth="1"/>
    <col min="1525" max="1525" width="18.875" style="35" customWidth="1"/>
    <col min="1526" max="1526" width="11.125" style="35" customWidth="1"/>
    <col min="1527" max="1527" width="9.5" style="35" customWidth="1"/>
    <col min="1528" max="1529" width="17.5" style="35" customWidth="1"/>
    <col min="1530" max="1530" width="1.875" style="35" customWidth="1"/>
    <col min="1531" max="1778" width="9.375" style="35"/>
    <col min="1779" max="1780" width="12.5" style="35" customWidth="1"/>
    <col min="1781" max="1781" width="18.875" style="35" customWidth="1"/>
    <col min="1782" max="1782" width="11.125" style="35" customWidth="1"/>
    <col min="1783" max="1783" width="9.5" style="35" customWidth="1"/>
    <col min="1784" max="1785" width="17.5" style="35" customWidth="1"/>
    <col min="1786" max="1786" width="1.875" style="35" customWidth="1"/>
    <col min="1787" max="2034" width="9.375" style="35"/>
    <col min="2035" max="2036" width="12.5" style="35" customWidth="1"/>
    <col min="2037" max="2037" width="18.875" style="35" customWidth="1"/>
    <col min="2038" max="2038" width="11.125" style="35" customWidth="1"/>
    <col min="2039" max="2039" width="9.5" style="35" customWidth="1"/>
    <col min="2040" max="2041" width="17.5" style="35" customWidth="1"/>
    <col min="2042" max="2042" width="1.875" style="35" customWidth="1"/>
    <col min="2043" max="2290" width="9.375" style="35"/>
    <col min="2291" max="2292" width="12.5" style="35" customWidth="1"/>
    <col min="2293" max="2293" width="18.875" style="35" customWidth="1"/>
    <col min="2294" max="2294" width="11.125" style="35" customWidth="1"/>
    <col min="2295" max="2295" width="9.5" style="35" customWidth="1"/>
    <col min="2296" max="2297" width="17.5" style="35" customWidth="1"/>
    <col min="2298" max="2298" width="1.875" style="35" customWidth="1"/>
    <col min="2299" max="2546" width="9.375" style="35"/>
    <col min="2547" max="2548" width="12.5" style="35" customWidth="1"/>
    <col min="2549" max="2549" width="18.875" style="35" customWidth="1"/>
    <col min="2550" max="2550" width="11.125" style="35" customWidth="1"/>
    <col min="2551" max="2551" width="9.5" style="35" customWidth="1"/>
    <col min="2552" max="2553" width="17.5" style="35" customWidth="1"/>
    <col min="2554" max="2554" width="1.875" style="35" customWidth="1"/>
    <col min="2555" max="2802" width="9.375" style="35"/>
    <col min="2803" max="2804" width="12.5" style="35" customWidth="1"/>
    <col min="2805" max="2805" width="18.875" style="35" customWidth="1"/>
    <col min="2806" max="2806" width="11.125" style="35" customWidth="1"/>
    <col min="2807" max="2807" width="9.5" style="35" customWidth="1"/>
    <col min="2808" max="2809" width="17.5" style="35" customWidth="1"/>
    <col min="2810" max="2810" width="1.875" style="35" customWidth="1"/>
    <col min="2811" max="3058" width="9.375" style="35"/>
    <col min="3059" max="3060" width="12.5" style="35" customWidth="1"/>
    <col min="3061" max="3061" width="18.875" style="35" customWidth="1"/>
    <col min="3062" max="3062" width="11.125" style="35" customWidth="1"/>
    <col min="3063" max="3063" width="9.5" style="35" customWidth="1"/>
    <col min="3064" max="3065" width="17.5" style="35" customWidth="1"/>
    <col min="3066" max="3066" width="1.875" style="35" customWidth="1"/>
    <col min="3067" max="3314" width="9.375" style="35"/>
    <col min="3315" max="3316" width="12.5" style="35" customWidth="1"/>
    <col min="3317" max="3317" width="18.875" style="35" customWidth="1"/>
    <col min="3318" max="3318" width="11.125" style="35" customWidth="1"/>
    <col min="3319" max="3319" width="9.5" style="35" customWidth="1"/>
    <col min="3320" max="3321" width="17.5" style="35" customWidth="1"/>
    <col min="3322" max="3322" width="1.875" style="35" customWidth="1"/>
    <col min="3323" max="3570" width="9.375" style="35"/>
    <col min="3571" max="3572" width="12.5" style="35" customWidth="1"/>
    <col min="3573" max="3573" width="18.875" style="35" customWidth="1"/>
    <col min="3574" max="3574" width="11.125" style="35" customWidth="1"/>
    <col min="3575" max="3575" width="9.5" style="35" customWidth="1"/>
    <col min="3576" max="3577" width="17.5" style="35" customWidth="1"/>
    <col min="3578" max="3578" width="1.875" style="35" customWidth="1"/>
    <col min="3579" max="3826" width="9.375" style="35"/>
    <col min="3827" max="3828" width="12.5" style="35" customWidth="1"/>
    <col min="3829" max="3829" width="18.875" style="35" customWidth="1"/>
    <col min="3830" max="3830" width="11.125" style="35" customWidth="1"/>
    <col min="3831" max="3831" width="9.5" style="35" customWidth="1"/>
    <col min="3832" max="3833" width="17.5" style="35" customWidth="1"/>
    <col min="3834" max="3834" width="1.875" style="35" customWidth="1"/>
    <col min="3835" max="4082" width="9.375" style="35"/>
    <col min="4083" max="4084" width="12.5" style="35" customWidth="1"/>
    <col min="4085" max="4085" width="18.875" style="35" customWidth="1"/>
    <col min="4086" max="4086" width="11.125" style="35" customWidth="1"/>
    <col min="4087" max="4087" width="9.5" style="35" customWidth="1"/>
    <col min="4088" max="4089" width="17.5" style="35" customWidth="1"/>
    <col min="4090" max="4090" width="1.875" style="35" customWidth="1"/>
    <col min="4091" max="4338" width="9.375" style="35"/>
    <col min="4339" max="4340" width="12.5" style="35" customWidth="1"/>
    <col min="4341" max="4341" width="18.875" style="35" customWidth="1"/>
    <col min="4342" max="4342" width="11.125" style="35" customWidth="1"/>
    <col min="4343" max="4343" width="9.5" style="35" customWidth="1"/>
    <col min="4344" max="4345" width="17.5" style="35" customWidth="1"/>
    <col min="4346" max="4346" width="1.875" style="35" customWidth="1"/>
    <col min="4347" max="4594" width="9.375" style="35"/>
    <col min="4595" max="4596" width="12.5" style="35" customWidth="1"/>
    <col min="4597" max="4597" width="18.875" style="35" customWidth="1"/>
    <col min="4598" max="4598" width="11.125" style="35" customWidth="1"/>
    <col min="4599" max="4599" width="9.5" style="35" customWidth="1"/>
    <col min="4600" max="4601" width="17.5" style="35" customWidth="1"/>
    <col min="4602" max="4602" width="1.875" style="35" customWidth="1"/>
    <col min="4603" max="4850" width="9.375" style="35"/>
    <col min="4851" max="4852" width="12.5" style="35" customWidth="1"/>
    <col min="4853" max="4853" width="18.875" style="35" customWidth="1"/>
    <col min="4854" max="4854" width="11.125" style="35" customWidth="1"/>
    <col min="4855" max="4855" width="9.5" style="35" customWidth="1"/>
    <col min="4856" max="4857" width="17.5" style="35" customWidth="1"/>
    <col min="4858" max="4858" width="1.875" style="35" customWidth="1"/>
    <col min="4859" max="5106" width="9.375" style="35"/>
    <col min="5107" max="5108" width="12.5" style="35" customWidth="1"/>
    <col min="5109" max="5109" width="18.875" style="35" customWidth="1"/>
    <col min="5110" max="5110" width="11.125" style="35" customWidth="1"/>
    <col min="5111" max="5111" width="9.5" style="35" customWidth="1"/>
    <col min="5112" max="5113" width="17.5" style="35" customWidth="1"/>
    <col min="5114" max="5114" width="1.875" style="35" customWidth="1"/>
    <col min="5115" max="5362" width="9.375" style="35"/>
    <col min="5363" max="5364" width="12.5" style="35" customWidth="1"/>
    <col min="5365" max="5365" width="18.875" style="35" customWidth="1"/>
    <col min="5366" max="5366" width="11.125" style="35" customWidth="1"/>
    <col min="5367" max="5367" width="9.5" style="35" customWidth="1"/>
    <col min="5368" max="5369" width="17.5" style="35" customWidth="1"/>
    <col min="5370" max="5370" width="1.875" style="35" customWidth="1"/>
    <col min="5371" max="5618" width="9.375" style="35"/>
    <col min="5619" max="5620" width="12.5" style="35" customWidth="1"/>
    <col min="5621" max="5621" width="18.875" style="35" customWidth="1"/>
    <col min="5622" max="5622" width="11.125" style="35" customWidth="1"/>
    <col min="5623" max="5623" width="9.5" style="35" customWidth="1"/>
    <col min="5624" max="5625" width="17.5" style="35" customWidth="1"/>
    <col min="5626" max="5626" width="1.875" style="35" customWidth="1"/>
    <col min="5627" max="5874" width="9.375" style="35"/>
    <col min="5875" max="5876" width="12.5" style="35" customWidth="1"/>
    <col min="5877" max="5877" width="18.875" style="35" customWidth="1"/>
    <col min="5878" max="5878" width="11.125" style="35" customWidth="1"/>
    <col min="5879" max="5879" width="9.5" style="35" customWidth="1"/>
    <col min="5880" max="5881" width="17.5" style="35" customWidth="1"/>
    <col min="5882" max="5882" width="1.875" style="35" customWidth="1"/>
    <col min="5883" max="6130" width="9.375" style="35"/>
    <col min="6131" max="6132" width="12.5" style="35" customWidth="1"/>
    <col min="6133" max="6133" width="18.875" style="35" customWidth="1"/>
    <col min="6134" max="6134" width="11.125" style="35" customWidth="1"/>
    <col min="6135" max="6135" width="9.5" style="35" customWidth="1"/>
    <col min="6136" max="6137" width="17.5" style="35" customWidth="1"/>
    <col min="6138" max="6138" width="1.875" style="35" customWidth="1"/>
    <col min="6139" max="6386" width="9.375" style="35"/>
    <col min="6387" max="6388" width="12.5" style="35" customWidth="1"/>
    <col min="6389" max="6389" width="18.875" style="35" customWidth="1"/>
    <col min="6390" max="6390" width="11.125" style="35" customWidth="1"/>
    <col min="6391" max="6391" width="9.5" style="35" customWidth="1"/>
    <col min="6392" max="6393" width="17.5" style="35" customWidth="1"/>
    <col min="6394" max="6394" width="1.875" style="35" customWidth="1"/>
    <col min="6395" max="6642" width="9.375" style="35"/>
    <col min="6643" max="6644" width="12.5" style="35" customWidth="1"/>
    <col min="6645" max="6645" width="18.875" style="35" customWidth="1"/>
    <col min="6646" max="6646" width="11.125" style="35" customWidth="1"/>
    <col min="6647" max="6647" width="9.5" style="35" customWidth="1"/>
    <col min="6648" max="6649" width="17.5" style="35" customWidth="1"/>
    <col min="6650" max="6650" width="1.875" style="35" customWidth="1"/>
    <col min="6651" max="6898" width="9.375" style="35"/>
    <col min="6899" max="6900" width="12.5" style="35" customWidth="1"/>
    <col min="6901" max="6901" width="18.875" style="35" customWidth="1"/>
    <col min="6902" max="6902" width="11.125" style="35" customWidth="1"/>
    <col min="6903" max="6903" width="9.5" style="35" customWidth="1"/>
    <col min="6904" max="6905" width="17.5" style="35" customWidth="1"/>
    <col min="6906" max="6906" width="1.875" style="35" customWidth="1"/>
    <col min="6907" max="7154" width="9.375" style="35"/>
    <col min="7155" max="7156" width="12.5" style="35" customWidth="1"/>
    <col min="7157" max="7157" width="18.875" style="35" customWidth="1"/>
    <col min="7158" max="7158" width="11.125" style="35" customWidth="1"/>
    <col min="7159" max="7159" width="9.5" style="35" customWidth="1"/>
    <col min="7160" max="7161" width="17.5" style="35" customWidth="1"/>
    <col min="7162" max="7162" width="1.875" style="35" customWidth="1"/>
    <col min="7163" max="7410" width="9.375" style="35"/>
    <col min="7411" max="7412" width="12.5" style="35" customWidth="1"/>
    <col min="7413" max="7413" width="18.875" style="35" customWidth="1"/>
    <col min="7414" max="7414" width="11.125" style="35" customWidth="1"/>
    <col min="7415" max="7415" width="9.5" style="35" customWidth="1"/>
    <col min="7416" max="7417" width="17.5" style="35" customWidth="1"/>
    <col min="7418" max="7418" width="1.875" style="35" customWidth="1"/>
    <col min="7419" max="7666" width="9.375" style="35"/>
    <col min="7667" max="7668" width="12.5" style="35" customWidth="1"/>
    <col min="7669" max="7669" width="18.875" style="35" customWidth="1"/>
    <col min="7670" max="7670" width="11.125" style="35" customWidth="1"/>
    <col min="7671" max="7671" width="9.5" style="35" customWidth="1"/>
    <col min="7672" max="7673" width="17.5" style="35" customWidth="1"/>
    <col min="7674" max="7674" width="1.875" style="35" customWidth="1"/>
    <col min="7675" max="7922" width="9.375" style="35"/>
    <col min="7923" max="7924" width="12.5" style="35" customWidth="1"/>
    <col min="7925" max="7925" width="18.875" style="35" customWidth="1"/>
    <col min="7926" max="7926" width="11.125" style="35" customWidth="1"/>
    <col min="7927" max="7927" width="9.5" style="35" customWidth="1"/>
    <col min="7928" max="7929" width="17.5" style="35" customWidth="1"/>
    <col min="7930" max="7930" width="1.875" style="35" customWidth="1"/>
    <col min="7931" max="8178" width="9.375" style="35"/>
    <col min="8179" max="8180" width="12.5" style="35" customWidth="1"/>
    <col min="8181" max="8181" width="18.875" style="35" customWidth="1"/>
    <col min="8182" max="8182" width="11.125" style="35" customWidth="1"/>
    <col min="8183" max="8183" width="9.5" style="35" customWidth="1"/>
    <col min="8184" max="8185" width="17.5" style="35" customWidth="1"/>
    <col min="8186" max="8186" width="1.875" style="35" customWidth="1"/>
    <col min="8187" max="8434" width="9.375" style="35"/>
    <col min="8435" max="8436" width="12.5" style="35" customWidth="1"/>
    <col min="8437" max="8437" width="18.875" style="35" customWidth="1"/>
    <col min="8438" max="8438" width="11.125" style="35" customWidth="1"/>
    <col min="8439" max="8439" width="9.5" style="35" customWidth="1"/>
    <col min="8440" max="8441" width="17.5" style="35" customWidth="1"/>
    <col min="8442" max="8442" width="1.875" style="35" customWidth="1"/>
    <col min="8443" max="8690" width="9.375" style="35"/>
    <col min="8691" max="8692" width="12.5" style="35" customWidth="1"/>
    <col min="8693" max="8693" width="18.875" style="35" customWidth="1"/>
    <col min="8694" max="8694" width="11.125" style="35" customWidth="1"/>
    <col min="8695" max="8695" width="9.5" style="35" customWidth="1"/>
    <col min="8696" max="8697" width="17.5" style="35" customWidth="1"/>
    <col min="8698" max="8698" width="1.875" style="35" customWidth="1"/>
    <col min="8699" max="8946" width="9.375" style="35"/>
    <col min="8947" max="8948" width="12.5" style="35" customWidth="1"/>
    <col min="8949" max="8949" width="18.875" style="35" customWidth="1"/>
    <col min="8950" max="8950" width="11.125" style="35" customWidth="1"/>
    <col min="8951" max="8951" width="9.5" style="35" customWidth="1"/>
    <col min="8952" max="8953" width="17.5" style="35" customWidth="1"/>
    <col min="8954" max="8954" width="1.875" style="35" customWidth="1"/>
    <col min="8955" max="9202" width="9.375" style="35"/>
    <col min="9203" max="9204" width="12.5" style="35" customWidth="1"/>
    <col min="9205" max="9205" width="18.875" style="35" customWidth="1"/>
    <col min="9206" max="9206" width="11.125" style="35" customWidth="1"/>
    <col min="9207" max="9207" width="9.5" style="35" customWidth="1"/>
    <col min="9208" max="9209" width="17.5" style="35" customWidth="1"/>
    <col min="9210" max="9210" width="1.875" style="35" customWidth="1"/>
    <col min="9211" max="9458" width="9.375" style="35"/>
    <col min="9459" max="9460" width="12.5" style="35" customWidth="1"/>
    <col min="9461" max="9461" width="18.875" style="35" customWidth="1"/>
    <col min="9462" max="9462" width="11.125" style="35" customWidth="1"/>
    <col min="9463" max="9463" width="9.5" style="35" customWidth="1"/>
    <col min="9464" max="9465" width="17.5" style="35" customWidth="1"/>
    <col min="9466" max="9466" width="1.875" style="35" customWidth="1"/>
    <col min="9467" max="9714" width="9.375" style="35"/>
    <col min="9715" max="9716" width="12.5" style="35" customWidth="1"/>
    <col min="9717" max="9717" width="18.875" style="35" customWidth="1"/>
    <col min="9718" max="9718" width="11.125" style="35" customWidth="1"/>
    <col min="9719" max="9719" width="9.5" style="35" customWidth="1"/>
    <col min="9720" max="9721" width="17.5" style="35" customWidth="1"/>
    <col min="9722" max="9722" width="1.875" style="35" customWidth="1"/>
    <col min="9723" max="9970" width="9.375" style="35"/>
    <col min="9971" max="9972" width="12.5" style="35" customWidth="1"/>
    <col min="9973" max="9973" width="18.875" style="35" customWidth="1"/>
    <col min="9974" max="9974" width="11.125" style="35" customWidth="1"/>
    <col min="9975" max="9975" width="9.5" style="35" customWidth="1"/>
    <col min="9976" max="9977" width="17.5" style="35" customWidth="1"/>
    <col min="9978" max="9978" width="1.875" style="35" customWidth="1"/>
    <col min="9979" max="10226" width="9.375" style="35"/>
    <col min="10227" max="10228" width="12.5" style="35" customWidth="1"/>
    <col min="10229" max="10229" width="18.875" style="35" customWidth="1"/>
    <col min="10230" max="10230" width="11.125" style="35" customWidth="1"/>
    <col min="10231" max="10231" width="9.5" style="35" customWidth="1"/>
    <col min="10232" max="10233" width="17.5" style="35" customWidth="1"/>
    <col min="10234" max="10234" width="1.875" style="35" customWidth="1"/>
    <col min="10235" max="10482" width="9.375" style="35"/>
    <col min="10483" max="10484" width="12.5" style="35" customWidth="1"/>
    <col min="10485" max="10485" width="18.875" style="35" customWidth="1"/>
    <col min="10486" max="10486" width="11.125" style="35" customWidth="1"/>
    <col min="10487" max="10487" width="9.5" style="35" customWidth="1"/>
    <col min="10488" max="10489" width="17.5" style="35" customWidth="1"/>
    <col min="10490" max="10490" width="1.875" style="35" customWidth="1"/>
    <col min="10491" max="10738" width="9.375" style="35"/>
    <col min="10739" max="10740" width="12.5" style="35" customWidth="1"/>
    <col min="10741" max="10741" width="18.875" style="35" customWidth="1"/>
    <col min="10742" max="10742" width="11.125" style="35" customWidth="1"/>
    <col min="10743" max="10743" width="9.5" style="35" customWidth="1"/>
    <col min="10744" max="10745" width="17.5" style="35" customWidth="1"/>
    <col min="10746" max="10746" width="1.875" style="35" customWidth="1"/>
    <col min="10747" max="10994" width="9.375" style="35"/>
    <col min="10995" max="10996" width="12.5" style="35" customWidth="1"/>
    <col min="10997" max="10997" width="18.875" style="35" customWidth="1"/>
    <col min="10998" max="10998" width="11.125" style="35" customWidth="1"/>
    <col min="10999" max="10999" width="9.5" style="35" customWidth="1"/>
    <col min="11000" max="11001" width="17.5" style="35" customWidth="1"/>
    <col min="11002" max="11002" width="1.875" style="35" customWidth="1"/>
    <col min="11003" max="11250" width="9.375" style="35"/>
    <col min="11251" max="11252" width="12.5" style="35" customWidth="1"/>
    <col min="11253" max="11253" width="18.875" style="35" customWidth="1"/>
    <col min="11254" max="11254" width="11.125" style="35" customWidth="1"/>
    <col min="11255" max="11255" width="9.5" style="35" customWidth="1"/>
    <col min="11256" max="11257" width="17.5" style="35" customWidth="1"/>
    <col min="11258" max="11258" width="1.875" style="35" customWidth="1"/>
    <col min="11259" max="11506" width="9.375" style="35"/>
    <col min="11507" max="11508" width="12.5" style="35" customWidth="1"/>
    <col min="11509" max="11509" width="18.875" style="35" customWidth="1"/>
    <col min="11510" max="11510" width="11.125" style="35" customWidth="1"/>
    <col min="11511" max="11511" width="9.5" style="35" customWidth="1"/>
    <col min="11512" max="11513" width="17.5" style="35" customWidth="1"/>
    <col min="11514" max="11514" width="1.875" style="35" customWidth="1"/>
    <col min="11515" max="11762" width="9.375" style="35"/>
    <col min="11763" max="11764" width="12.5" style="35" customWidth="1"/>
    <col min="11765" max="11765" width="18.875" style="35" customWidth="1"/>
    <col min="11766" max="11766" width="11.125" style="35" customWidth="1"/>
    <col min="11767" max="11767" width="9.5" style="35" customWidth="1"/>
    <col min="11768" max="11769" width="17.5" style="35" customWidth="1"/>
    <col min="11770" max="11770" width="1.875" style="35" customWidth="1"/>
    <col min="11771" max="12018" width="9.375" style="35"/>
    <col min="12019" max="12020" width="12.5" style="35" customWidth="1"/>
    <col min="12021" max="12021" width="18.875" style="35" customWidth="1"/>
    <col min="12022" max="12022" width="11.125" style="35" customWidth="1"/>
    <col min="12023" max="12023" width="9.5" style="35" customWidth="1"/>
    <col min="12024" max="12025" width="17.5" style="35" customWidth="1"/>
    <col min="12026" max="12026" width="1.875" style="35" customWidth="1"/>
    <col min="12027" max="12274" width="9.375" style="35"/>
    <col min="12275" max="12276" width="12.5" style="35" customWidth="1"/>
    <col min="12277" max="12277" width="18.875" style="35" customWidth="1"/>
    <col min="12278" max="12278" width="11.125" style="35" customWidth="1"/>
    <col min="12279" max="12279" width="9.5" style="35" customWidth="1"/>
    <col min="12280" max="12281" width="17.5" style="35" customWidth="1"/>
    <col min="12282" max="12282" width="1.875" style="35" customWidth="1"/>
    <col min="12283" max="12530" width="9.375" style="35"/>
    <col min="12531" max="12532" width="12.5" style="35" customWidth="1"/>
    <col min="12533" max="12533" width="18.875" style="35" customWidth="1"/>
    <col min="12534" max="12534" width="11.125" style="35" customWidth="1"/>
    <col min="12535" max="12535" width="9.5" style="35" customWidth="1"/>
    <col min="12536" max="12537" width="17.5" style="35" customWidth="1"/>
    <col min="12538" max="12538" width="1.875" style="35" customWidth="1"/>
    <col min="12539" max="12786" width="9.375" style="35"/>
    <col min="12787" max="12788" width="12.5" style="35" customWidth="1"/>
    <col min="12789" max="12789" width="18.875" style="35" customWidth="1"/>
    <col min="12790" max="12790" width="11.125" style="35" customWidth="1"/>
    <col min="12791" max="12791" width="9.5" style="35" customWidth="1"/>
    <col min="12792" max="12793" width="17.5" style="35" customWidth="1"/>
    <col min="12794" max="12794" width="1.875" style="35" customWidth="1"/>
    <col min="12795" max="13042" width="9.375" style="35"/>
    <col min="13043" max="13044" width="12.5" style="35" customWidth="1"/>
    <col min="13045" max="13045" width="18.875" style="35" customWidth="1"/>
    <col min="13046" max="13046" width="11.125" style="35" customWidth="1"/>
    <col min="13047" max="13047" width="9.5" style="35" customWidth="1"/>
    <col min="13048" max="13049" width="17.5" style="35" customWidth="1"/>
    <col min="13050" max="13050" width="1.875" style="35" customWidth="1"/>
    <col min="13051" max="13298" width="9.375" style="35"/>
    <col min="13299" max="13300" width="12.5" style="35" customWidth="1"/>
    <col min="13301" max="13301" width="18.875" style="35" customWidth="1"/>
    <col min="13302" max="13302" width="11.125" style="35" customWidth="1"/>
    <col min="13303" max="13303" width="9.5" style="35" customWidth="1"/>
    <col min="13304" max="13305" width="17.5" style="35" customWidth="1"/>
    <col min="13306" max="13306" width="1.875" style="35" customWidth="1"/>
    <col min="13307" max="13554" width="9.375" style="35"/>
    <col min="13555" max="13556" width="12.5" style="35" customWidth="1"/>
    <col min="13557" max="13557" width="18.875" style="35" customWidth="1"/>
    <col min="13558" max="13558" width="11.125" style="35" customWidth="1"/>
    <col min="13559" max="13559" width="9.5" style="35" customWidth="1"/>
    <col min="13560" max="13561" width="17.5" style="35" customWidth="1"/>
    <col min="13562" max="13562" width="1.875" style="35" customWidth="1"/>
    <col min="13563" max="13810" width="9.375" style="35"/>
    <col min="13811" max="13812" width="12.5" style="35" customWidth="1"/>
    <col min="13813" max="13813" width="18.875" style="35" customWidth="1"/>
    <col min="13814" max="13814" width="11.125" style="35" customWidth="1"/>
    <col min="13815" max="13815" width="9.5" style="35" customWidth="1"/>
    <col min="13816" max="13817" width="17.5" style="35" customWidth="1"/>
    <col min="13818" max="13818" width="1.875" style="35" customWidth="1"/>
    <col min="13819" max="14066" width="9.375" style="35"/>
    <col min="14067" max="14068" width="12.5" style="35" customWidth="1"/>
    <col min="14069" max="14069" width="18.875" style="35" customWidth="1"/>
    <col min="14070" max="14070" width="11.125" style="35" customWidth="1"/>
    <col min="14071" max="14071" width="9.5" style="35" customWidth="1"/>
    <col min="14072" max="14073" width="17.5" style="35" customWidth="1"/>
    <col min="14074" max="14074" width="1.875" style="35" customWidth="1"/>
    <col min="14075" max="14322" width="9.375" style="35"/>
    <col min="14323" max="14324" width="12.5" style="35" customWidth="1"/>
    <col min="14325" max="14325" width="18.875" style="35" customWidth="1"/>
    <col min="14326" max="14326" width="11.125" style="35" customWidth="1"/>
    <col min="14327" max="14327" width="9.5" style="35" customWidth="1"/>
    <col min="14328" max="14329" width="17.5" style="35" customWidth="1"/>
    <col min="14330" max="14330" width="1.875" style="35" customWidth="1"/>
    <col min="14331" max="14578" width="9.375" style="35"/>
    <col min="14579" max="14580" width="12.5" style="35" customWidth="1"/>
    <col min="14581" max="14581" width="18.875" style="35" customWidth="1"/>
    <col min="14582" max="14582" width="11.125" style="35" customWidth="1"/>
    <col min="14583" max="14583" width="9.5" style="35" customWidth="1"/>
    <col min="14584" max="14585" width="17.5" style="35" customWidth="1"/>
    <col min="14586" max="14586" width="1.875" style="35" customWidth="1"/>
    <col min="14587" max="14834" width="9.375" style="35"/>
    <col min="14835" max="14836" width="12.5" style="35" customWidth="1"/>
    <col min="14837" max="14837" width="18.875" style="35" customWidth="1"/>
    <col min="14838" max="14838" width="11.125" style="35" customWidth="1"/>
    <col min="14839" max="14839" width="9.5" style="35" customWidth="1"/>
    <col min="14840" max="14841" width="17.5" style="35" customWidth="1"/>
    <col min="14842" max="14842" width="1.875" style="35" customWidth="1"/>
    <col min="14843" max="15090" width="9.375" style="35"/>
    <col min="15091" max="15092" width="12.5" style="35" customWidth="1"/>
    <col min="15093" max="15093" width="18.875" style="35" customWidth="1"/>
    <col min="15094" max="15094" width="11.125" style="35" customWidth="1"/>
    <col min="15095" max="15095" width="9.5" style="35" customWidth="1"/>
    <col min="15096" max="15097" width="17.5" style="35" customWidth="1"/>
    <col min="15098" max="15098" width="1.875" style="35" customWidth="1"/>
    <col min="15099" max="15346" width="9.375" style="35"/>
    <col min="15347" max="15348" width="12.5" style="35" customWidth="1"/>
    <col min="15349" max="15349" width="18.875" style="35" customWidth="1"/>
    <col min="15350" max="15350" width="11.125" style="35" customWidth="1"/>
    <col min="15351" max="15351" width="9.5" style="35" customWidth="1"/>
    <col min="15352" max="15353" width="17.5" style="35" customWidth="1"/>
    <col min="15354" max="15354" width="1.875" style="35" customWidth="1"/>
    <col min="15355" max="15602" width="9.375" style="35"/>
    <col min="15603" max="15604" width="12.5" style="35" customWidth="1"/>
    <col min="15605" max="15605" width="18.875" style="35" customWidth="1"/>
    <col min="15606" max="15606" width="11.125" style="35" customWidth="1"/>
    <col min="15607" max="15607" width="9.5" style="35" customWidth="1"/>
    <col min="15608" max="15609" width="17.5" style="35" customWidth="1"/>
    <col min="15610" max="15610" width="1.875" style="35" customWidth="1"/>
    <col min="15611" max="15858" width="9.375" style="35"/>
    <col min="15859" max="15860" width="12.5" style="35" customWidth="1"/>
    <col min="15861" max="15861" width="18.875" style="35" customWidth="1"/>
    <col min="15862" max="15862" width="11.125" style="35" customWidth="1"/>
    <col min="15863" max="15863" width="9.5" style="35" customWidth="1"/>
    <col min="15864" max="15865" width="17.5" style="35" customWidth="1"/>
    <col min="15866" max="15866" width="1.875" style="35" customWidth="1"/>
    <col min="15867" max="16114" width="9.375" style="35"/>
    <col min="16115" max="16116" width="12.5" style="35" customWidth="1"/>
    <col min="16117" max="16117" width="18.875" style="35" customWidth="1"/>
    <col min="16118" max="16118" width="11.125" style="35" customWidth="1"/>
    <col min="16119" max="16119" width="9.5" style="35" customWidth="1"/>
    <col min="16120" max="16121" width="17.5" style="35" customWidth="1"/>
    <col min="16122" max="16122" width="1.875" style="35" customWidth="1"/>
    <col min="16123" max="16384" width="9.375" style="35"/>
  </cols>
  <sheetData>
    <row r="1" spans="1:11" x14ac:dyDescent="0.2">
      <c r="B1" s="234"/>
      <c r="C1" s="234"/>
      <c r="D1" s="234"/>
      <c r="E1" s="234"/>
      <c r="F1" s="234"/>
      <c r="G1" s="234"/>
      <c r="H1" s="234"/>
      <c r="I1" s="234"/>
      <c r="J1" s="234"/>
    </row>
    <row r="2" spans="1:11" x14ac:dyDescent="0.2">
      <c r="A2" s="37"/>
      <c r="B2" s="37" t="str">
        <f>'المركز المالي'!B1</f>
        <v xml:space="preserve">جمعية الدعوة والإرشاد وتوعية الجاليات بالروضة </v>
      </c>
      <c r="C2" s="37"/>
      <c r="D2" s="37"/>
      <c r="E2" s="37"/>
      <c r="F2" s="37"/>
      <c r="G2" s="37"/>
      <c r="J2" s="36"/>
      <c r="K2" s="37"/>
    </row>
    <row r="3" spans="1:11" x14ac:dyDescent="0.2">
      <c r="A3" s="208"/>
      <c r="B3" s="209" t="str">
        <f>'المركز المالي'!B2</f>
        <v>مسجلة بالمركز الوطني لتنمية القطاع غير الربحي  برقم (3415)</v>
      </c>
      <c r="C3" s="209"/>
      <c r="D3" s="209"/>
      <c r="E3" s="209"/>
      <c r="F3" s="209"/>
      <c r="G3" s="209"/>
      <c r="J3" s="208"/>
      <c r="K3" s="208"/>
    </row>
    <row r="4" spans="1:11" x14ac:dyDescent="0.2">
      <c r="B4" s="208" t="s">
        <v>938</v>
      </c>
      <c r="C4" s="208"/>
      <c r="D4" s="208"/>
      <c r="E4" s="208"/>
      <c r="F4" s="208"/>
      <c r="G4" s="208"/>
      <c r="J4" s="36"/>
    </row>
    <row r="5" spans="1:11" x14ac:dyDescent="0.2">
      <c r="B5" s="38" t="s">
        <v>12</v>
      </c>
      <c r="C5" s="38"/>
      <c r="D5" s="38"/>
      <c r="E5" s="38"/>
      <c r="F5" s="38"/>
      <c r="G5" s="38"/>
      <c r="H5" s="39"/>
      <c r="I5" s="126"/>
      <c r="J5" s="38"/>
    </row>
    <row r="6" spans="1:11" ht="7.5" customHeight="1" x14ac:dyDescent="0.2">
      <c r="B6" s="221"/>
      <c r="C6" s="221"/>
      <c r="D6" s="221"/>
      <c r="E6" s="221"/>
      <c r="F6" s="221"/>
      <c r="G6" s="221"/>
      <c r="H6" s="223"/>
      <c r="I6" s="222"/>
      <c r="J6" s="221"/>
    </row>
    <row r="7" spans="1:11" ht="31.5" hidden="1" customHeight="1" x14ac:dyDescent="0.2">
      <c r="B7" s="221"/>
      <c r="C7" s="212" t="s">
        <v>49</v>
      </c>
      <c r="D7" s="212" t="s">
        <v>50</v>
      </c>
      <c r="E7" s="207"/>
      <c r="F7" s="212" t="s">
        <v>51</v>
      </c>
      <c r="G7" s="207"/>
      <c r="H7" s="212" t="s">
        <v>52</v>
      </c>
      <c r="I7" s="207"/>
      <c r="J7" s="212" t="s">
        <v>52</v>
      </c>
    </row>
    <row r="8" spans="1:11" ht="31.5" hidden="1" customHeight="1" x14ac:dyDescent="0.2">
      <c r="B8" s="211" t="s">
        <v>795</v>
      </c>
      <c r="C8" s="20" t="s">
        <v>923</v>
      </c>
      <c r="D8" s="20" t="s">
        <v>923</v>
      </c>
      <c r="E8" s="41"/>
      <c r="F8" s="20" t="s">
        <v>923</v>
      </c>
      <c r="G8" s="41"/>
      <c r="H8" s="20" t="s">
        <v>923</v>
      </c>
      <c r="I8" s="41"/>
      <c r="J8" s="20" t="s">
        <v>800</v>
      </c>
    </row>
    <row r="9" spans="1:11" ht="31.5" hidden="1" customHeight="1" x14ac:dyDescent="0.2">
      <c r="B9" s="210" t="s">
        <v>91</v>
      </c>
      <c r="C9" s="15">
        <v>0</v>
      </c>
      <c r="D9" s="15">
        <v>1911258</v>
      </c>
      <c r="E9" s="15"/>
      <c r="F9" s="15">
        <v>0</v>
      </c>
      <c r="G9" s="15"/>
      <c r="H9" s="15">
        <f>SUM(C9:F9)</f>
        <v>1911258</v>
      </c>
      <c r="I9" s="15"/>
      <c r="J9" s="15">
        <v>2777284</v>
      </c>
    </row>
    <row r="10" spans="1:11" ht="31.5" hidden="1" customHeight="1" x14ac:dyDescent="0.2">
      <c r="B10" s="210" t="s">
        <v>92</v>
      </c>
      <c r="C10" s="15">
        <v>0</v>
      </c>
      <c r="D10" s="15">
        <v>1557199</v>
      </c>
      <c r="E10" s="15"/>
      <c r="F10" s="15">
        <v>0</v>
      </c>
      <c r="G10" s="15"/>
      <c r="H10" s="15">
        <f t="shared" ref="H10:H12" si="0">SUM(C10:F10)</f>
        <v>1557199</v>
      </c>
      <c r="I10" s="15"/>
      <c r="J10" s="15">
        <v>1785</v>
      </c>
    </row>
    <row r="11" spans="1:11" ht="31.5" hidden="1" customHeight="1" x14ac:dyDescent="0.2">
      <c r="B11" s="210" t="s">
        <v>93</v>
      </c>
      <c r="C11" s="15">
        <v>0</v>
      </c>
      <c r="D11" s="15">
        <v>996458</v>
      </c>
      <c r="E11" s="15"/>
      <c r="F11" s="15">
        <v>0</v>
      </c>
      <c r="G11" s="15"/>
      <c r="H11" s="15">
        <f t="shared" si="0"/>
        <v>996458</v>
      </c>
      <c r="I11" s="15"/>
      <c r="J11" s="15">
        <v>350381</v>
      </c>
    </row>
    <row r="12" spans="1:11" ht="31.5" hidden="1" customHeight="1" x14ac:dyDescent="0.2">
      <c r="B12" s="210" t="s">
        <v>94</v>
      </c>
      <c r="C12" s="15">
        <v>0</v>
      </c>
      <c r="D12" s="15">
        <v>617513</v>
      </c>
      <c r="E12" s="15"/>
      <c r="F12" s="15">
        <v>0</v>
      </c>
      <c r="G12" s="15"/>
      <c r="H12" s="15">
        <f t="shared" si="0"/>
        <v>617513</v>
      </c>
      <c r="I12" s="15"/>
      <c r="J12" s="15">
        <v>284064</v>
      </c>
    </row>
    <row r="13" spans="1:11" ht="31.5" hidden="1" customHeight="1" x14ac:dyDescent="0.2">
      <c r="B13" s="221"/>
      <c r="C13" s="18">
        <f>SUM(C9:C12)</f>
        <v>0</v>
      </c>
      <c r="D13" s="18">
        <f>SUM(D9:D12)</f>
        <v>5082428</v>
      </c>
      <c r="E13" s="22"/>
      <c r="F13" s="18">
        <f>SUM(F9:F12)</f>
        <v>0</v>
      </c>
      <c r="G13" s="22"/>
      <c r="H13" s="18">
        <f>SUM(H9:H12)</f>
        <v>5082428</v>
      </c>
      <c r="I13" s="22"/>
      <c r="J13" s="18">
        <f>SUM(J9:J12)</f>
        <v>3413514</v>
      </c>
    </row>
    <row r="14" spans="1:11" hidden="1" x14ac:dyDescent="0.2">
      <c r="B14" s="221"/>
      <c r="C14" s="220"/>
      <c r="D14" s="220"/>
      <c r="E14" s="22"/>
      <c r="F14" s="220"/>
      <c r="G14" s="22"/>
      <c r="H14" s="220"/>
      <c r="I14" s="22"/>
      <c r="J14" s="220"/>
    </row>
    <row r="15" spans="1:11" ht="28.5" hidden="1" customHeight="1" x14ac:dyDescent="0.2">
      <c r="B15" s="221"/>
      <c r="C15" s="212" t="s">
        <v>49</v>
      </c>
      <c r="D15" s="212" t="s">
        <v>50</v>
      </c>
      <c r="E15" s="207"/>
      <c r="F15" s="212" t="s">
        <v>51</v>
      </c>
      <c r="G15" s="207"/>
      <c r="H15" s="212" t="s">
        <v>52</v>
      </c>
      <c r="I15" s="207"/>
      <c r="J15" s="212" t="s">
        <v>52</v>
      </c>
    </row>
    <row r="16" spans="1:11" ht="28.5" hidden="1" customHeight="1" x14ac:dyDescent="0.2">
      <c r="B16" s="211" t="s">
        <v>796</v>
      </c>
      <c r="C16" s="20" t="s">
        <v>923</v>
      </c>
      <c r="D16" s="20" t="s">
        <v>923</v>
      </c>
      <c r="E16" s="41"/>
      <c r="F16" s="20" t="s">
        <v>923</v>
      </c>
      <c r="G16" s="41"/>
      <c r="H16" s="20" t="s">
        <v>923</v>
      </c>
      <c r="I16" s="41"/>
      <c r="J16" s="20" t="s">
        <v>800</v>
      </c>
    </row>
    <row r="17" spans="2:12" ht="28.5" hidden="1" customHeight="1" x14ac:dyDescent="0.2">
      <c r="B17" s="210" t="s">
        <v>95</v>
      </c>
      <c r="C17" s="15">
        <v>100786</v>
      </c>
      <c r="D17" s="15">
        <v>0</v>
      </c>
      <c r="E17" s="15"/>
      <c r="F17" s="15">
        <v>0</v>
      </c>
      <c r="G17" s="15"/>
      <c r="H17" s="15">
        <f>SUM(C17:G17)</f>
        <v>100786</v>
      </c>
      <c r="I17" s="15"/>
      <c r="J17" s="15">
        <v>124684</v>
      </c>
    </row>
    <row r="18" spans="2:12" ht="28.5" hidden="1" customHeight="1" x14ac:dyDescent="0.2">
      <c r="B18" s="221"/>
      <c r="C18" s="18">
        <f>SUM(C17:C17)</f>
        <v>100786</v>
      </c>
      <c r="D18" s="18">
        <f>SUM(D17:D17)</f>
        <v>0</v>
      </c>
      <c r="E18" s="22"/>
      <c r="F18" s="18">
        <f>SUM(F17:F17)</f>
        <v>0</v>
      </c>
      <c r="G18" s="22"/>
      <c r="H18" s="18">
        <f>SUM(H17:H17)</f>
        <v>100786</v>
      </c>
      <c r="I18" s="22"/>
      <c r="J18" s="18">
        <f>SUM(J17:J17)</f>
        <v>124684</v>
      </c>
    </row>
    <row r="19" spans="2:12" hidden="1" x14ac:dyDescent="0.2">
      <c r="B19" s="221"/>
      <c r="C19" s="221"/>
      <c r="D19" s="221"/>
      <c r="E19" s="221"/>
      <c r="F19" s="221"/>
      <c r="G19" s="221"/>
      <c r="H19" s="223"/>
      <c r="I19" s="222"/>
      <c r="J19" s="221"/>
    </row>
    <row r="20" spans="2:12" ht="40.5" hidden="1" x14ac:dyDescent="0.2">
      <c r="B20" s="214" t="s">
        <v>971</v>
      </c>
      <c r="C20" s="214"/>
      <c r="D20" s="214"/>
      <c r="E20" s="214"/>
      <c r="F20" s="214"/>
      <c r="G20" s="214"/>
      <c r="H20" s="215" t="s">
        <v>923</v>
      </c>
      <c r="I20" s="216"/>
      <c r="J20" s="215" t="s">
        <v>800</v>
      </c>
      <c r="K20" s="216"/>
      <c r="L20" s="41"/>
    </row>
    <row r="21" spans="2:12" hidden="1" x14ac:dyDescent="0.2">
      <c r="B21" s="217" t="s">
        <v>855</v>
      </c>
      <c r="C21" s="217"/>
      <c r="D21" s="217"/>
      <c r="E21" s="217"/>
      <c r="F21" s="217"/>
      <c r="G21" s="217"/>
      <c r="H21" s="218">
        <v>449000</v>
      </c>
      <c r="I21" s="218"/>
      <c r="J21" s="218">
        <v>235840</v>
      </c>
      <c r="K21" s="218"/>
      <c r="L21" s="15"/>
    </row>
    <row r="22" spans="2:12" ht="40.5" hidden="1" x14ac:dyDescent="0.2">
      <c r="B22" s="217" t="s">
        <v>962</v>
      </c>
      <c r="C22" s="217"/>
      <c r="D22" s="217"/>
      <c r="E22" s="217"/>
      <c r="F22" s="217"/>
      <c r="G22" s="217"/>
      <c r="H22" s="218">
        <v>2747737</v>
      </c>
      <c r="I22" s="218"/>
      <c r="J22" s="218">
        <v>0</v>
      </c>
      <c r="K22" s="218"/>
      <c r="L22" s="15"/>
    </row>
    <row r="23" spans="2:12" hidden="1" x14ac:dyDescent="0.2">
      <c r="B23" s="217" t="s">
        <v>856</v>
      </c>
      <c r="C23" s="217"/>
      <c r="D23" s="217"/>
      <c r="E23" s="217"/>
      <c r="F23" s="217"/>
      <c r="G23" s="217"/>
      <c r="H23" s="218">
        <v>0</v>
      </c>
      <c r="I23" s="218"/>
      <c r="J23" s="218">
        <v>1102065</v>
      </c>
      <c r="K23" s="218"/>
      <c r="L23" s="15"/>
    </row>
    <row r="24" spans="2:12" ht="21" hidden="1" thickBot="1" x14ac:dyDescent="0.25">
      <c r="B24" s="211"/>
      <c r="C24" s="211"/>
      <c r="D24" s="211"/>
      <c r="E24" s="211"/>
      <c r="F24" s="211"/>
      <c r="G24" s="211"/>
      <c r="H24" s="18">
        <f>SUM(H21:H22)</f>
        <v>3196737</v>
      </c>
      <c r="I24" s="22"/>
      <c r="J24" s="18">
        <f>SUM(J21:J23)</f>
        <v>1337905</v>
      </c>
      <c r="K24" s="22"/>
      <c r="L24" s="22"/>
    </row>
    <row r="25" spans="2:12" s="206" customFormat="1" hidden="1" x14ac:dyDescent="0.2">
      <c r="B25" s="207"/>
      <c r="C25" s="207"/>
      <c r="D25" s="207"/>
      <c r="E25" s="207"/>
      <c r="F25" s="207"/>
      <c r="G25" s="207"/>
      <c r="H25" s="212" t="s">
        <v>49</v>
      </c>
      <c r="I25" s="207"/>
      <c r="J25" s="212" t="s">
        <v>49</v>
      </c>
    </row>
    <row r="26" spans="2:12" hidden="1" x14ac:dyDescent="0.2">
      <c r="B26" s="211" t="s">
        <v>960</v>
      </c>
      <c r="C26" s="211"/>
      <c r="D26" s="211"/>
      <c r="E26" s="211"/>
      <c r="F26" s="211"/>
      <c r="G26" s="211"/>
      <c r="H26" s="20" t="s">
        <v>923</v>
      </c>
      <c r="I26" s="41"/>
      <c r="J26" s="20" t="s">
        <v>688</v>
      </c>
    </row>
    <row r="27" spans="2:12" hidden="1" x14ac:dyDescent="0.2">
      <c r="B27" s="114" t="s">
        <v>97</v>
      </c>
      <c r="C27" s="114"/>
      <c r="D27" s="114"/>
      <c r="E27" s="114"/>
      <c r="F27" s="114"/>
      <c r="G27" s="114"/>
      <c r="H27" s="15">
        <v>895000</v>
      </c>
      <c r="I27" s="15"/>
      <c r="J27" s="15">
        <v>897917</v>
      </c>
    </row>
    <row r="28" spans="2:12" hidden="1" x14ac:dyDescent="0.2">
      <c r="B28" s="114" t="s">
        <v>98</v>
      </c>
      <c r="C28" s="114"/>
      <c r="D28" s="114"/>
      <c r="E28" s="114"/>
      <c r="F28" s="114"/>
      <c r="G28" s="114"/>
      <c r="H28" s="15">
        <v>1755562</v>
      </c>
      <c r="I28" s="15"/>
      <c r="J28" s="15">
        <v>1755562</v>
      </c>
    </row>
    <row r="29" spans="2:12" hidden="1" x14ac:dyDescent="0.2">
      <c r="B29" s="114" t="s">
        <v>99</v>
      </c>
      <c r="C29" s="114"/>
      <c r="D29" s="114"/>
      <c r="E29" s="114"/>
      <c r="F29" s="114"/>
      <c r="G29" s="114"/>
      <c r="H29" s="15">
        <v>412083</v>
      </c>
      <c r="I29" s="15"/>
      <c r="J29" s="15">
        <v>361250</v>
      </c>
    </row>
    <row r="30" spans="2:12" hidden="1" x14ac:dyDescent="0.2">
      <c r="B30" s="114" t="s">
        <v>100</v>
      </c>
      <c r="C30" s="114"/>
      <c r="D30" s="114"/>
      <c r="E30" s="114"/>
      <c r="F30" s="114"/>
      <c r="G30" s="114"/>
      <c r="H30" s="15">
        <v>450000</v>
      </c>
      <c r="I30" s="15"/>
      <c r="J30" s="15">
        <v>450000</v>
      </c>
    </row>
    <row r="31" spans="2:12" hidden="1" x14ac:dyDescent="0.2">
      <c r="B31" s="114" t="s">
        <v>101</v>
      </c>
      <c r="C31" s="114"/>
      <c r="D31" s="114"/>
      <c r="E31" s="114"/>
      <c r="F31" s="114"/>
      <c r="G31" s="114"/>
      <c r="H31" s="15">
        <v>676888</v>
      </c>
      <c r="I31" s="15"/>
      <c r="J31" s="15">
        <v>503615</v>
      </c>
    </row>
    <row r="32" spans="2:12" hidden="1" x14ac:dyDescent="0.2">
      <c r="B32" s="210" t="s">
        <v>102</v>
      </c>
      <c r="C32" s="210"/>
      <c r="D32" s="210"/>
      <c r="E32" s="210"/>
      <c r="F32" s="210"/>
      <c r="G32" s="210"/>
      <c r="H32" s="15">
        <v>706509</v>
      </c>
      <c r="I32" s="15"/>
      <c r="J32" s="15">
        <v>435187</v>
      </c>
    </row>
    <row r="33" spans="2:12" hidden="1" x14ac:dyDescent="0.2">
      <c r="B33" s="210" t="s">
        <v>103</v>
      </c>
      <c r="C33" s="210"/>
      <c r="D33" s="210"/>
      <c r="E33" s="210"/>
      <c r="F33" s="210"/>
      <c r="G33" s="210"/>
      <c r="H33" s="15">
        <v>114290</v>
      </c>
      <c r="I33" s="15"/>
      <c r="J33" s="15">
        <v>114290</v>
      </c>
    </row>
    <row r="34" spans="2:12" hidden="1" x14ac:dyDescent="0.2">
      <c r="B34" s="210" t="s">
        <v>104</v>
      </c>
      <c r="C34" s="210"/>
      <c r="D34" s="210"/>
      <c r="E34" s="210"/>
      <c r="F34" s="210"/>
      <c r="G34" s="210"/>
      <c r="H34" s="15">
        <v>157630</v>
      </c>
      <c r="I34" s="15"/>
      <c r="J34" s="15">
        <v>138987</v>
      </c>
    </row>
    <row r="35" spans="2:12" hidden="1" x14ac:dyDescent="0.2">
      <c r="B35" s="210" t="s">
        <v>920</v>
      </c>
      <c r="C35" s="210"/>
      <c r="D35" s="210"/>
      <c r="E35" s="210"/>
      <c r="F35" s="210"/>
      <c r="G35" s="210"/>
      <c r="H35" s="15">
        <v>1700000</v>
      </c>
      <c r="I35" s="15"/>
      <c r="J35" s="15">
        <v>6455938</v>
      </c>
    </row>
    <row r="36" spans="2:12" hidden="1" x14ac:dyDescent="0.2">
      <c r="B36" s="210" t="s">
        <v>929</v>
      </c>
      <c r="C36" s="210"/>
      <c r="D36" s="210"/>
      <c r="E36" s="210"/>
      <c r="F36" s="210"/>
      <c r="G36" s="210"/>
      <c r="H36" s="15">
        <v>1100000</v>
      </c>
      <c r="I36" s="15"/>
      <c r="J36" s="15">
        <v>0</v>
      </c>
    </row>
    <row r="37" spans="2:12" hidden="1" x14ac:dyDescent="0.2">
      <c r="B37" s="210" t="s">
        <v>930</v>
      </c>
      <c r="C37" s="210"/>
      <c r="D37" s="210"/>
      <c r="E37" s="210"/>
      <c r="F37" s="210"/>
      <c r="G37" s="210"/>
      <c r="H37" s="15">
        <v>250000</v>
      </c>
      <c r="I37" s="15"/>
      <c r="J37" s="15">
        <v>0</v>
      </c>
    </row>
    <row r="38" spans="2:12" hidden="1" x14ac:dyDescent="0.2">
      <c r="B38" s="210" t="s">
        <v>931</v>
      </c>
      <c r="C38" s="210"/>
      <c r="D38" s="210"/>
      <c r="E38" s="210"/>
      <c r="F38" s="210"/>
      <c r="G38" s="210"/>
      <c r="H38" s="15">
        <v>449995</v>
      </c>
      <c r="I38" s="15"/>
      <c r="J38" s="15">
        <v>0</v>
      </c>
    </row>
    <row r="39" spans="2:12" hidden="1" x14ac:dyDescent="0.2">
      <c r="B39" s="210" t="s">
        <v>106</v>
      </c>
      <c r="C39" s="210"/>
      <c r="D39" s="210"/>
      <c r="E39" s="210"/>
      <c r="F39" s="210"/>
      <c r="G39" s="210"/>
      <c r="H39" s="15">
        <v>60000</v>
      </c>
      <c r="I39" s="15"/>
      <c r="J39" s="15">
        <v>45000</v>
      </c>
    </row>
    <row r="40" spans="2:12" ht="21" hidden="1" thickBot="1" x14ac:dyDescent="0.25">
      <c r="B40" s="211"/>
      <c r="C40" s="211"/>
      <c r="D40" s="211"/>
      <c r="E40" s="211"/>
      <c r="F40" s="211"/>
      <c r="G40" s="211"/>
      <c r="H40" s="18">
        <f>SUM(H27:H39)</f>
        <v>8727957</v>
      </c>
      <c r="I40" s="22"/>
      <c r="J40" s="18">
        <f>SUM(J27:J39)</f>
        <v>11157746</v>
      </c>
    </row>
    <row r="41" spans="2:12" ht="6" hidden="1" customHeight="1" x14ac:dyDescent="0.2">
      <c r="B41" s="211"/>
      <c r="C41" s="211"/>
      <c r="D41" s="211"/>
      <c r="E41" s="211"/>
      <c r="F41" s="211"/>
      <c r="G41" s="211"/>
      <c r="H41" s="22"/>
      <c r="I41" s="22"/>
      <c r="J41" s="22"/>
    </row>
    <row r="42" spans="2:12" s="55" customFormat="1" ht="7.5" hidden="1" customHeight="1" x14ac:dyDescent="0.2">
      <c r="B42" s="250"/>
      <c r="C42" s="250"/>
      <c r="D42" s="250"/>
      <c r="E42" s="250"/>
      <c r="F42" s="250"/>
      <c r="G42" s="250"/>
      <c r="H42" s="250"/>
      <c r="I42" s="250"/>
      <c r="J42" s="250"/>
      <c r="K42" s="189"/>
    </row>
    <row r="43" spans="2:12" s="206" customFormat="1" x14ac:dyDescent="0.2">
      <c r="B43" s="207"/>
      <c r="C43" s="207"/>
      <c r="D43" s="207"/>
      <c r="E43" s="207"/>
      <c r="F43" s="207"/>
      <c r="G43" s="207"/>
      <c r="H43" s="212" t="s">
        <v>49</v>
      </c>
      <c r="I43" s="207"/>
      <c r="J43" s="212" t="s">
        <v>49</v>
      </c>
    </row>
    <row r="44" spans="2:12" ht="27" customHeight="1" x14ac:dyDescent="0.2">
      <c r="B44" s="211" t="s">
        <v>963</v>
      </c>
      <c r="C44" s="211"/>
      <c r="D44" s="211"/>
      <c r="E44" s="211"/>
      <c r="F44" s="211"/>
      <c r="G44" s="211"/>
      <c r="H44" s="20" t="s">
        <v>923</v>
      </c>
      <c r="I44" s="41"/>
      <c r="J44" s="20" t="s">
        <v>959</v>
      </c>
    </row>
    <row r="45" spans="2:12" ht="27" customHeight="1" x14ac:dyDescent="0.2">
      <c r="B45" s="210" t="s">
        <v>782</v>
      </c>
      <c r="C45" s="210"/>
      <c r="D45" s="210"/>
      <c r="E45" s="210"/>
      <c r="F45" s="210"/>
      <c r="G45" s="210"/>
      <c r="H45" s="15">
        <v>9437953</v>
      </c>
      <c r="I45" s="15"/>
      <c r="J45" s="15">
        <v>8447788</v>
      </c>
      <c r="L45" s="48"/>
    </row>
    <row r="46" spans="2:12" ht="27" customHeight="1" x14ac:dyDescent="0.2">
      <c r="B46" s="210" t="s">
        <v>777</v>
      </c>
      <c r="C46" s="210"/>
      <c r="D46" s="210"/>
      <c r="E46" s="210"/>
      <c r="F46" s="210"/>
      <c r="G46" s="210"/>
      <c r="H46" s="15">
        <v>3658091</v>
      </c>
      <c r="I46" s="15"/>
      <c r="J46" s="15">
        <v>2271590</v>
      </c>
    </row>
    <row r="47" spans="2:12" ht="27" customHeight="1" x14ac:dyDescent="0.2">
      <c r="B47" s="210" t="s">
        <v>701</v>
      </c>
      <c r="C47" s="210"/>
      <c r="D47" s="210"/>
      <c r="E47" s="210"/>
      <c r="F47" s="210"/>
      <c r="G47" s="210"/>
      <c r="H47" s="15">
        <v>190607</v>
      </c>
      <c r="I47" s="15"/>
      <c r="J47" s="15">
        <v>476087</v>
      </c>
    </row>
    <row r="48" spans="2:12" ht="27" customHeight="1" x14ac:dyDescent="0.2">
      <c r="B48" s="210" t="s">
        <v>769</v>
      </c>
      <c r="C48" s="210"/>
      <c r="D48" s="210"/>
      <c r="E48" s="210"/>
      <c r="F48" s="210"/>
      <c r="G48" s="210"/>
      <c r="H48" s="15">
        <v>228901</v>
      </c>
      <c r="I48" s="15"/>
      <c r="J48" s="15">
        <v>502479</v>
      </c>
    </row>
    <row r="49" spans="2:10" ht="27" customHeight="1" x14ac:dyDescent="0.2">
      <c r="B49" s="210" t="s">
        <v>893</v>
      </c>
      <c r="C49" s="210"/>
      <c r="D49" s="210"/>
      <c r="E49" s="210"/>
      <c r="F49" s="210"/>
      <c r="G49" s="210"/>
      <c r="H49" s="15">
        <v>361233</v>
      </c>
      <c r="I49" s="15"/>
      <c r="J49" s="15">
        <v>510279</v>
      </c>
    </row>
    <row r="50" spans="2:10" ht="27" customHeight="1" x14ac:dyDescent="0.2">
      <c r="B50" s="210" t="s">
        <v>696</v>
      </c>
      <c r="C50" s="210"/>
      <c r="D50" s="210"/>
      <c r="E50" s="210"/>
      <c r="F50" s="210"/>
      <c r="G50" s="210"/>
      <c r="H50" s="15">
        <v>284354</v>
      </c>
      <c r="I50" s="15"/>
      <c r="J50" s="15">
        <v>368821</v>
      </c>
    </row>
    <row r="51" spans="2:10" ht="27" customHeight="1" x14ac:dyDescent="0.2">
      <c r="B51" s="210" t="s">
        <v>704</v>
      </c>
      <c r="C51" s="210"/>
      <c r="D51" s="210"/>
      <c r="E51" s="210"/>
      <c r="F51" s="210"/>
      <c r="G51" s="210"/>
      <c r="H51" s="15">
        <v>110553</v>
      </c>
      <c r="I51" s="15"/>
      <c r="J51" s="15">
        <v>331816</v>
      </c>
    </row>
    <row r="52" spans="2:10" ht="27" customHeight="1" x14ac:dyDescent="0.2">
      <c r="B52" s="210" t="s">
        <v>120</v>
      </c>
      <c r="C52" s="210"/>
      <c r="D52" s="210"/>
      <c r="E52" s="210"/>
      <c r="F52" s="210"/>
      <c r="G52" s="210"/>
      <c r="H52" s="15">
        <v>341822</v>
      </c>
      <c r="I52" s="15"/>
      <c r="J52" s="15">
        <v>294205</v>
      </c>
    </row>
    <row r="53" spans="2:10" ht="27" customHeight="1" x14ac:dyDescent="0.2">
      <c r="B53" s="210" t="s">
        <v>933</v>
      </c>
      <c r="C53" s="210"/>
      <c r="D53" s="210"/>
      <c r="E53" s="210"/>
      <c r="F53" s="210"/>
      <c r="G53" s="210"/>
      <c r="H53" s="15">
        <v>1547464</v>
      </c>
      <c r="I53" s="15"/>
      <c r="J53" s="15">
        <v>1157435</v>
      </c>
    </row>
    <row r="54" spans="2:10" ht="27" customHeight="1" x14ac:dyDescent="0.2">
      <c r="B54" s="210" t="s">
        <v>783</v>
      </c>
      <c r="C54" s="210"/>
      <c r="D54" s="210"/>
      <c r="E54" s="210"/>
      <c r="F54" s="210"/>
      <c r="G54" s="210"/>
      <c r="H54" s="15">
        <v>1678711</v>
      </c>
      <c r="I54" s="15"/>
      <c r="J54" s="15">
        <v>1692411</v>
      </c>
    </row>
    <row r="55" spans="2:10" ht="27" customHeight="1" x14ac:dyDescent="0.2">
      <c r="B55" s="142" t="s">
        <v>915</v>
      </c>
      <c r="C55" s="142"/>
      <c r="D55" s="142"/>
      <c r="E55" s="142"/>
      <c r="F55" s="142"/>
      <c r="G55" s="142"/>
      <c r="H55" s="15">
        <v>960749</v>
      </c>
      <c r="I55" s="15"/>
      <c r="J55" s="15">
        <v>925888</v>
      </c>
    </row>
    <row r="56" spans="2:10" ht="27" customHeight="1" x14ac:dyDescent="0.2">
      <c r="B56" s="210" t="s">
        <v>703</v>
      </c>
      <c r="C56" s="210"/>
      <c r="D56" s="210"/>
      <c r="E56" s="210"/>
      <c r="F56" s="210"/>
      <c r="G56" s="210"/>
      <c r="H56" s="15">
        <v>266183</v>
      </c>
      <c r="I56" s="15"/>
      <c r="J56" s="15">
        <v>372955</v>
      </c>
    </row>
    <row r="57" spans="2:10" ht="27" customHeight="1" x14ac:dyDescent="0.2">
      <c r="B57" s="210" t="s">
        <v>702</v>
      </c>
      <c r="C57" s="210"/>
      <c r="D57" s="210"/>
      <c r="E57" s="210"/>
      <c r="F57" s="210"/>
      <c r="G57" s="210"/>
      <c r="H57" s="15">
        <v>331557</v>
      </c>
      <c r="I57" s="15"/>
      <c r="J57" s="15">
        <v>252895</v>
      </c>
    </row>
    <row r="58" spans="2:10" ht="27" customHeight="1" x14ac:dyDescent="0.2">
      <c r="B58" s="210" t="s">
        <v>711</v>
      </c>
      <c r="C58" s="210"/>
      <c r="D58" s="210"/>
      <c r="E58" s="210"/>
      <c r="F58" s="210"/>
      <c r="G58" s="210"/>
      <c r="H58" s="15">
        <v>556616</v>
      </c>
      <c r="I58" s="15"/>
      <c r="J58" s="15">
        <v>189316</v>
      </c>
    </row>
    <row r="59" spans="2:10" ht="27" customHeight="1" x14ac:dyDescent="0.2">
      <c r="B59" s="210" t="s">
        <v>894</v>
      </c>
      <c r="C59" s="210"/>
      <c r="D59" s="210"/>
      <c r="E59" s="210"/>
      <c r="F59" s="210"/>
      <c r="G59" s="210"/>
      <c r="H59" s="15">
        <v>674943</v>
      </c>
      <c r="I59" s="15"/>
      <c r="J59" s="15">
        <v>350237</v>
      </c>
    </row>
    <row r="60" spans="2:10" ht="27" customHeight="1" x14ac:dyDescent="0.2">
      <c r="B60" s="210" t="s">
        <v>700</v>
      </c>
      <c r="C60" s="210"/>
      <c r="D60" s="210"/>
      <c r="E60" s="210"/>
      <c r="F60" s="210"/>
      <c r="G60" s="210"/>
      <c r="H60" s="15">
        <v>33486</v>
      </c>
      <c r="I60" s="15"/>
      <c r="J60" s="15">
        <v>299374</v>
      </c>
    </row>
    <row r="61" spans="2:10" ht="27" customHeight="1" x14ac:dyDescent="0.2">
      <c r="B61" s="210" t="s">
        <v>778</v>
      </c>
      <c r="C61" s="210"/>
      <c r="D61" s="210"/>
      <c r="E61" s="210"/>
      <c r="F61" s="210"/>
      <c r="G61" s="210"/>
      <c r="H61" s="15">
        <v>315837</v>
      </c>
      <c r="I61" s="15"/>
      <c r="J61" s="15">
        <v>96773</v>
      </c>
    </row>
    <row r="62" spans="2:10" ht="27" customHeight="1" x14ac:dyDescent="0.2">
      <c r="B62" s="210" t="s">
        <v>770</v>
      </c>
      <c r="C62" s="210"/>
      <c r="D62" s="210"/>
      <c r="E62" s="210"/>
      <c r="F62" s="210"/>
      <c r="G62" s="210"/>
      <c r="H62" s="15">
        <v>72090</v>
      </c>
      <c r="I62" s="15"/>
      <c r="J62" s="15">
        <v>67792</v>
      </c>
    </row>
    <row r="63" spans="2:10" ht="27" customHeight="1" x14ac:dyDescent="0.2">
      <c r="B63" s="210" t="s">
        <v>108</v>
      </c>
      <c r="C63" s="210"/>
      <c r="D63" s="210"/>
      <c r="E63" s="210"/>
      <c r="F63" s="210"/>
      <c r="G63" s="210"/>
      <c r="H63" s="15">
        <f>23729+27555</f>
        <v>51284</v>
      </c>
      <c r="I63" s="15"/>
      <c r="J63" s="15">
        <v>34930</v>
      </c>
    </row>
    <row r="64" spans="2:10" ht="27" customHeight="1" thickBot="1" x14ac:dyDescent="0.25">
      <c r="B64" s="211"/>
      <c r="C64" s="211"/>
      <c r="D64" s="211"/>
      <c r="E64" s="211"/>
      <c r="F64" s="211"/>
      <c r="G64" s="211"/>
      <c r="H64" s="18">
        <f>SUM(H45:H63)</f>
        <v>21102434</v>
      </c>
      <c r="I64" s="22"/>
      <c r="J64" s="18">
        <f>SUM(J45:J63)</f>
        <v>18643071</v>
      </c>
    </row>
    <row r="65" spans="1:10" ht="21" customHeight="1" thickTop="1" x14ac:dyDescent="0.2">
      <c r="B65" s="211"/>
      <c r="C65" s="211"/>
      <c r="D65" s="211"/>
      <c r="E65" s="211"/>
      <c r="F65" s="211"/>
      <c r="G65" s="211"/>
      <c r="H65" s="22"/>
      <c r="I65" s="22"/>
      <c r="J65" s="22"/>
    </row>
    <row r="66" spans="1:10" ht="27.75" customHeight="1" x14ac:dyDescent="0.2">
      <c r="B66" s="190"/>
      <c r="C66" s="190"/>
      <c r="D66" s="190"/>
      <c r="E66" s="190"/>
      <c r="F66" s="190"/>
      <c r="G66" s="190"/>
      <c r="H66" s="191"/>
      <c r="I66" s="191"/>
      <c r="J66" s="191"/>
    </row>
    <row r="67" spans="1:10" x14ac:dyDescent="0.2">
      <c r="A67" s="238">
        <v>23</v>
      </c>
      <c r="B67" s="238"/>
      <c r="C67" s="238"/>
      <c r="D67" s="238"/>
      <c r="E67" s="238"/>
      <c r="F67" s="238"/>
      <c r="G67" s="238"/>
      <c r="H67" s="238"/>
      <c r="I67" s="238"/>
      <c r="J67" s="238"/>
    </row>
    <row r="69" spans="1:10" x14ac:dyDescent="0.2">
      <c r="H69" s="48"/>
    </row>
  </sheetData>
  <mergeCells count="3">
    <mergeCell ref="B1:J1"/>
    <mergeCell ref="B42:J42"/>
    <mergeCell ref="A67:J67"/>
  </mergeCells>
  <printOptions horizontalCentered="1"/>
  <pageMargins left="0.47244094488188981" right="0.68" top="0.62992125984251968" bottom="0" header="0.19685039370078741" footer="0"/>
  <pageSetup paperSize="9" firstPageNumber="5" orientation="portrait" useFirstPageNumber="1" r:id="rId1"/>
  <headerFooter alignWithMargins="0"/>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72"/>
  <sheetViews>
    <sheetView rightToLeft="1" topLeftCell="A52" zoomScale="115" zoomScaleNormal="115" zoomScaleSheetLayoutView="100" workbookViewId="0">
      <selection activeCell="G73" sqref="G73"/>
    </sheetView>
  </sheetViews>
  <sheetFormatPr defaultColWidth="9.375" defaultRowHeight="20.25" x14ac:dyDescent="0.2"/>
  <cols>
    <col min="1" max="1" width="1.875" style="35" customWidth="1"/>
    <col min="2" max="2" width="32.75" style="35" customWidth="1"/>
    <col min="3" max="3" width="18.5" style="35" customWidth="1"/>
    <col min="4" max="4" width="2" style="35" customWidth="1"/>
    <col min="5" max="5" width="15.625" style="35" customWidth="1"/>
    <col min="6" max="6" width="2.25" style="35" customWidth="1"/>
    <col min="7" max="7" width="15.25" style="35" customWidth="1"/>
    <col min="8" max="8" width="1.625" style="35" customWidth="1"/>
    <col min="9" max="9" width="14.25" style="35" customWidth="1"/>
    <col min="10" max="10" width="0.75" style="35" customWidth="1"/>
    <col min="11" max="11" width="14.25" style="35" customWidth="1"/>
    <col min="12" max="12" width="1.875" style="35" customWidth="1"/>
    <col min="13" max="243" width="9.375" style="35"/>
    <col min="244" max="245" width="12.5" style="35" customWidth="1"/>
    <col min="246" max="246" width="18.875" style="35" customWidth="1"/>
    <col min="247" max="247" width="11.125" style="35" customWidth="1"/>
    <col min="248" max="248" width="9.5" style="35" customWidth="1"/>
    <col min="249" max="250" width="17.5" style="35" customWidth="1"/>
    <col min="251" max="251" width="1.875" style="35" customWidth="1"/>
    <col min="252" max="499" width="9.375" style="35"/>
    <col min="500" max="501" width="12.5" style="35" customWidth="1"/>
    <col min="502" max="502" width="18.875" style="35" customWidth="1"/>
    <col min="503" max="503" width="11.125" style="35" customWidth="1"/>
    <col min="504" max="504" width="9.5" style="35" customWidth="1"/>
    <col min="505" max="506" width="17.5" style="35" customWidth="1"/>
    <col min="507" max="507" width="1.875" style="35" customWidth="1"/>
    <col min="508" max="755" width="9.375" style="35"/>
    <col min="756" max="757" width="12.5" style="35" customWidth="1"/>
    <col min="758" max="758" width="18.875" style="35" customWidth="1"/>
    <col min="759" max="759" width="11.125" style="35" customWidth="1"/>
    <col min="760" max="760" width="9.5" style="35" customWidth="1"/>
    <col min="761" max="762" width="17.5" style="35" customWidth="1"/>
    <col min="763" max="763" width="1.875" style="35" customWidth="1"/>
    <col min="764" max="1011" width="9.375" style="35"/>
    <col min="1012" max="1013" width="12.5" style="35" customWidth="1"/>
    <col min="1014" max="1014" width="18.875" style="35" customWidth="1"/>
    <col min="1015" max="1015" width="11.125" style="35" customWidth="1"/>
    <col min="1016" max="1016" width="9.5" style="35" customWidth="1"/>
    <col min="1017" max="1018" width="17.5" style="35" customWidth="1"/>
    <col min="1019" max="1019" width="1.875" style="35" customWidth="1"/>
    <col min="1020" max="1267" width="9.375" style="35"/>
    <col min="1268" max="1269" width="12.5" style="35" customWidth="1"/>
    <col min="1270" max="1270" width="18.875" style="35" customWidth="1"/>
    <col min="1271" max="1271" width="11.125" style="35" customWidth="1"/>
    <col min="1272" max="1272" width="9.5" style="35" customWidth="1"/>
    <col min="1273" max="1274" width="17.5" style="35" customWidth="1"/>
    <col min="1275" max="1275" width="1.875" style="35" customWidth="1"/>
    <col min="1276" max="1523" width="9.375" style="35"/>
    <col min="1524" max="1525" width="12.5" style="35" customWidth="1"/>
    <col min="1526" max="1526" width="18.875" style="35" customWidth="1"/>
    <col min="1527" max="1527" width="11.125" style="35" customWidth="1"/>
    <col min="1528" max="1528" width="9.5" style="35" customWidth="1"/>
    <col min="1529" max="1530" width="17.5" style="35" customWidth="1"/>
    <col min="1531" max="1531" width="1.875" style="35" customWidth="1"/>
    <col min="1532" max="1779" width="9.375" style="35"/>
    <col min="1780" max="1781" width="12.5" style="35" customWidth="1"/>
    <col min="1782" max="1782" width="18.875" style="35" customWidth="1"/>
    <col min="1783" max="1783" width="11.125" style="35" customWidth="1"/>
    <col min="1784" max="1784" width="9.5" style="35" customWidth="1"/>
    <col min="1785" max="1786" width="17.5" style="35" customWidth="1"/>
    <col min="1787" max="1787" width="1.875" style="35" customWidth="1"/>
    <col min="1788" max="2035" width="9.375" style="35"/>
    <col min="2036" max="2037" width="12.5" style="35" customWidth="1"/>
    <col min="2038" max="2038" width="18.875" style="35" customWidth="1"/>
    <col min="2039" max="2039" width="11.125" style="35" customWidth="1"/>
    <col min="2040" max="2040" width="9.5" style="35" customWidth="1"/>
    <col min="2041" max="2042" width="17.5" style="35" customWidth="1"/>
    <col min="2043" max="2043" width="1.875" style="35" customWidth="1"/>
    <col min="2044" max="2291" width="9.375" style="35"/>
    <col min="2292" max="2293" width="12.5" style="35" customWidth="1"/>
    <col min="2294" max="2294" width="18.875" style="35" customWidth="1"/>
    <col min="2295" max="2295" width="11.125" style="35" customWidth="1"/>
    <col min="2296" max="2296" width="9.5" style="35" customWidth="1"/>
    <col min="2297" max="2298" width="17.5" style="35" customWidth="1"/>
    <col min="2299" max="2299" width="1.875" style="35" customWidth="1"/>
    <col min="2300" max="2547" width="9.375" style="35"/>
    <col min="2548" max="2549" width="12.5" style="35" customWidth="1"/>
    <col min="2550" max="2550" width="18.875" style="35" customWidth="1"/>
    <col min="2551" max="2551" width="11.125" style="35" customWidth="1"/>
    <col min="2552" max="2552" width="9.5" style="35" customWidth="1"/>
    <col min="2553" max="2554" width="17.5" style="35" customWidth="1"/>
    <col min="2555" max="2555" width="1.875" style="35" customWidth="1"/>
    <col min="2556" max="2803" width="9.375" style="35"/>
    <col min="2804" max="2805" width="12.5" style="35" customWidth="1"/>
    <col min="2806" max="2806" width="18.875" style="35" customWidth="1"/>
    <col min="2807" max="2807" width="11.125" style="35" customWidth="1"/>
    <col min="2808" max="2808" width="9.5" style="35" customWidth="1"/>
    <col min="2809" max="2810" width="17.5" style="35" customWidth="1"/>
    <col min="2811" max="2811" width="1.875" style="35" customWidth="1"/>
    <col min="2812" max="3059" width="9.375" style="35"/>
    <col min="3060" max="3061" width="12.5" style="35" customWidth="1"/>
    <col min="3062" max="3062" width="18.875" style="35" customWidth="1"/>
    <col min="3063" max="3063" width="11.125" style="35" customWidth="1"/>
    <col min="3064" max="3064" width="9.5" style="35" customWidth="1"/>
    <col min="3065" max="3066" width="17.5" style="35" customWidth="1"/>
    <col min="3067" max="3067" width="1.875" style="35" customWidth="1"/>
    <col min="3068" max="3315" width="9.375" style="35"/>
    <col min="3316" max="3317" width="12.5" style="35" customWidth="1"/>
    <col min="3318" max="3318" width="18.875" style="35" customWidth="1"/>
    <col min="3319" max="3319" width="11.125" style="35" customWidth="1"/>
    <col min="3320" max="3320" width="9.5" style="35" customWidth="1"/>
    <col min="3321" max="3322" width="17.5" style="35" customWidth="1"/>
    <col min="3323" max="3323" width="1.875" style="35" customWidth="1"/>
    <col min="3324" max="3571" width="9.375" style="35"/>
    <col min="3572" max="3573" width="12.5" style="35" customWidth="1"/>
    <col min="3574" max="3574" width="18.875" style="35" customWidth="1"/>
    <col min="3575" max="3575" width="11.125" style="35" customWidth="1"/>
    <col min="3576" max="3576" width="9.5" style="35" customWidth="1"/>
    <col min="3577" max="3578" width="17.5" style="35" customWidth="1"/>
    <col min="3579" max="3579" width="1.875" style="35" customWidth="1"/>
    <col min="3580" max="3827" width="9.375" style="35"/>
    <col min="3828" max="3829" width="12.5" style="35" customWidth="1"/>
    <col min="3830" max="3830" width="18.875" style="35" customWidth="1"/>
    <col min="3831" max="3831" width="11.125" style="35" customWidth="1"/>
    <col min="3832" max="3832" width="9.5" style="35" customWidth="1"/>
    <col min="3833" max="3834" width="17.5" style="35" customWidth="1"/>
    <col min="3835" max="3835" width="1.875" style="35" customWidth="1"/>
    <col min="3836" max="4083" width="9.375" style="35"/>
    <col min="4084" max="4085" width="12.5" style="35" customWidth="1"/>
    <col min="4086" max="4086" width="18.875" style="35" customWidth="1"/>
    <col min="4087" max="4087" width="11.125" style="35" customWidth="1"/>
    <col min="4088" max="4088" width="9.5" style="35" customWidth="1"/>
    <col min="4089" max="4090" width="17.5" style="35" customWidth="1"/>
    <col min="4091" max="4091" width="1.875" style="35" customWidth="1"/>
    <col min="4092" max="4339" width="9.375" style="35"/>
    <col min="4340" max="4341" width="12.5" style="35" customWidth="1"/>
    <col min="4342" max="4342" width="18.875" style="35" customWidth="1"/>
    <col min="4343" max="4343" width="11.125" style="35" customWidth="1"/>
    <col min="4344" max="4344" width="9.5" style="35" customWidth="1"/>
    <col min="4345" max="4346" width="17.5" style="35" customWidth="1"/>
    <col min="4347" max="4347" width="1.875" style="35" customWidth="1"/>
    <col min="4348" max="4595" width="9.375" style="35"/>
    <col min="4596" max="4597" width="12.5" style="35" customWidth="1"/>
    <col min="4598" max="4598" width="18.875" style="35" customWidth="1"/>
    <col min="4599" max="4599" width="11.125" style="35" customWidth="1"/>
    <col min="4600" max="4600" width="9.5" style="35" customWidth="1"/>
    <col min="4601" max="4602" width="17.5" style="35" customWidth="1"/>
    <col min="4603" max="4603" width="1.875" style="35" customWidth="1"/>
    <col min="4604" max="4851" width="9.375" style="35"/>
    <col min="4852" max="4853" width="12.5" style="35" customWidth="1"/>
    <col min="4854" max="4854" width="18.875" style="35" customWidth="1"/>
    <col min="4855" max="4855" width="11.125" style="35" customWidth="1"/>
    <col min="4856" max="4856" width="9.5" style="35" customWidth="1"/>
    <col min="4857" max="4858" width="17.5" style="35" customWidth="1"/>
    <col min="4859" max="4859" width="1.875" style="35" customWidth="1"/>
    <col min="4860" max="5107" width="9.375" style="35"/>
    <col min="5108" max="5109" width="12.5" style="35" customWidth="1"/>
    <col min="5110" max="5110" width="18.875" style="35" customWidth="1"/>
    <col min="5111" max="5111" width="11.125" style="35" customWidth="1"/>
    <col min="5112" max="5112" width="9.5" style="35" customWidth="1"/>
    <col min="5113" max="5114" width="17.5" style="35" customWidth="1"/>
    <col min="5115" max="5115" width="1.875" style="35" customWidth="1"/>
    <col min="5116" max="5363" width="9.375" style="35"/>
    <col min="5364" max="5365" width="12.5" style="35" customWidth="1"/>
    <col min="5366" max="5366" width="18.875" style="35" customWidth="1"/>
    <col min="5367" max="5367" width="11.125" style="35" customWidth="1"/>
    <col min="5368" max="5368" width="9.5" style="35" customWidth="1"/>
    <col min="5369" max="5370" width="17.5" style="35" customWidth="1"/>
    <col min="5371" max="5371" width="1.875" style="35" customWidth="1"/>
    <col min="5372" max="5619" width="9.375" style="35"/>
    <col min="5620" max="5621" width="12.5" style="35" customWidth="1"/>
    <col min="5622" max="5622" width="18.875" style="35" customWidth="1"/>
    <col min="5623" max="5623" width="11.125" style="35" customWidth="1"/>
    <col min="5624" max="5624" width="9.5" style="35" customWidth="1"/>
    <col min="5625" max="5626" width="17.5" style="35" customWidth="1"/>
    <col min="5627" max="5627" width="1.875" style="35" customWidth="1"/>
    <col min="5628" max="5875" width="9.375" style="35"/>
    <col min="5876" max="5877" width="12.5" style="35" customWidth="1"/>
    <col min="5878" max="5878" width="18.875" style="35" customWidth="1"/>
    <col min="5879" max="5879" width="11.125" style="35" customWidth="1"/>
    <col min="5880" max="5880" width="9.5" style="35" customWidth="1"/>
    <col min="5881" max="5882" width="17.5" style="35" customWidth="1"/>
    <col min="5883" max="5883" width="1.875" style="35" customWidth="1"/>
    <col min="5884" max="6131" width="9.375" style="35"/>
    <col min="6132" max="6133" width="12.5" style="35" customWidth="1"/>
    <col min="6134" max="6134" width="18.875" style="35" customWidth="1"/>
    <col min="6135" max="6135" width="11.125" style="35" customWidth="1"/>
    <col min="6136" max="6136" width="9.5" style="35" customWidth="1"/>
    <col min="6137" max="6138" width="17.5" style="35" customWidth="1"/>
    <col min="6139" max="6139" width="1.875" style="35" customWidth="1"/>
    <col min="6140" max="6387" width="9.375" style="35"/>
    <col min="6388" max="6389" width="12.5" style="35" customWidth="1"/>
    <col min="6390" max="6390" width="18.875" style="35" customWidth="1"/>
    <col min="6391" max="6391" width="11.125" style="35" customWidth="1"/>
    <col min="6392" max="6392" width="9.5" style="35" customWidth="1"/>
    <col min="6393" max="6394" width="17.5" style="35" customWidth="1"/>
    <col min="6395" max="6395" width="1.875" style="35" customWidth="1"/>
    <col min="6396" max="6643" width="9.375" style="35"/>
    <col min="6644" max="6645" width="12.5" style="35" customWidth="1"/>
    <col min="6646" max="6646" width="18.875" style="35" customWidth="1"/>
    <col min="6647" max="6647" width="11.125" style="35" customWidth="1"/>
    <col min="6648" max="6648" width="9.5" style="35" customWidth="1"/>
    <col min="6649" max="6650" width="17.5" style="35" customWidth="1"/>
    <col min="6651" max="6651" width="1.875" style="35" customWidth="1"/>
    <col min="6652" max="6899" width="9.375" style="35"/>
    <col min="6900" max="6901" width="12.5" style="35" customWidth="1"/>
    <col min="6902" max="6902" width="18.875" style="35" customWidth="1"/>
    <col min="6903" max="6903" width="11.125" style="35" customWidth="1"/>
    <col min="6904" max="6904" width="9.5" style="35" customWidth="1"/>
    <col min="6905" max="6906" width="17.5" style="35" customWidth="1"/>
    <col min="6907" max="6907" width="1.875" style="35" customWidth="1"/>
    <col min="6908" max="7155" width="9.375" style="35"/>
    <col min="7156" max="7157" width="12.5" style="35" customWidth="1"/>
    <col min="7158" max="7158" width="18.875" style="35" customWidth="1"/>
    <col min="7159" max="7159" width="11.125" style="35" customWidth="1"/>
    <col min="7160" max="7160" width="9.5" style="35" customWidth="1"/>
    <col min="7161" max="7162" width="17.5" style="35" customWidth="1"/>
    <col min="7163" max="7163" width="1.875" style="35" customWidth="1"/>
    <col min="7164" max="7411" width="9.375" style="35"/>
    <col min="7412" max="7413" width="12.5" style="35" customWidth="1"/>
    <col min="7414" max="7414" width="18.875" style="35" customWidth="1"/>
    <col min="7415" max="7415" width="11.125" style="35" customWidth="1"/>
    <col min="7416" max="7416" width="9.5" style="35" customWidth="1"/>
    <col min="7417" max="7418" width="17.5" style="35" customWidth="1"/>
    <col min="7419" max="7419" width="1.875" style="35" customWidth="1"/>
    <col min="7420" max="7667" width="9.375" style="35"/>
    <col min="7668" max="7669" width="12.5" style="35" customWidth="1"/>
    <col min="7670" max="7670" width="18.875" style="35" customWidth="1"/>
    <col min="7671" max="7671" width="11.125" style="35" customWidth="1"/>
    <col min="7672" max="7672" width="9.5" style="35" customWidth="1"/>
    <col min="7673" max="7674" width="17.5" style="35" customWidth="1"/>
    <col min="7675" max="7675" width="1.875" style="35" customWidth="1"/>
    <col min="7676" max="7923" width="9.375" style="35"/>
    <col min="7924" max="7925" width="12.5" style="35" customWidth="1"/>
    <col min="7926" max="7926" width="18.875" style="35" customWidth="1"/>
    <col min="7927" max="7927" width="11.125" style="35" customWidth="1"/>
    <col min="7928" max="7928" width="9.5" style="35" customWidth="1"/>
    <col min="7929" max="7930" width="17.5" style="35" customWidth="1"/>
    <col min="7931" max="7931" width="1.875" style="35" customWidth="1"/>
    <col min="7932" max="8179" width="9.375" style="35"/>
    <col min="8180" max="8181" width="12.5" style="35" customWidth="1"/>
    <col min="8182" max="8182" width="18.875" style="35" customWidth="1"/>
    <col min="8183" max="8183" width="11.125" style="35" customWidth="1"/>
    <col min="8184" max="8184" width="9.5" style="35" customWidth="1"/>
    <col min="8185" max="8186" width="17.5" style="35" customWidth="1"/>
    <col min="8187" max="8187" width="1.875" style="35" customWidth="1"/>
    <col min="8188" max="8435" width="9.375" style="35"/>
    <col min="8436" max="8437" width="12.5" style="35" customWidth="1"/>
    <col min="8438" max="8438" width="18.875" style="35" customWidth="1"/>
    <col min="8439" max="8439" width="11.125" style="35" customWidth="1"/>
    <col min="8440" max="8440" width="9.5" style="35" customWidth="1"/>
    <col min="8441" max="8442" width="17.5" style="35" customWidth="1"/>
    <col min="8443" max="8443" width="1.875" style="35" customWidth="1"/>
    <col min="8444" max="8691" width="9.375" style="35"/>
    <col min="8692" max="8693" width="12.5" style="35" customWidth="1"/>
    <col min="8694" max="8694" width="18.875" style="35" customWidth="1"/>
    <col min="8695" max="8695" width="11.125" style="35" customWidth="1"/>
    <col min="8696" max="8696" width="9.5" style="35" customWidth="1"/>
    <col min="8697" max="8698" width="17.5" style="35" customWidth="1"/>
    <col min="8699" max="8699" width="1.875" style="35" customWidth="1"/>
    <col min="8700" max="8947" width="9.375" style="35"/>
    <col min="8948" max="8949" width="12.5" style="35" customWidth="1"/>
    <col min="8950" max="8950" width="18.875" style="35" customWidth="1"/>
    <col min="8951" max="8951" width="11.125" style="35" customWidth="1"/>
    <col min="8952" max="8952" width="9.5" style="35" customWidth="1"/>
    <col min="8953" max="8954" width="17.5" style="35" customWidth="1"/>
    <col min="8955" max="8955" width="1.875" style="35" customWidth="1"/>
    <col min="8956" max="9203" width="9.375" style="35"/>
    <col min="9204" max="9205" width="12.5" style="35" customWidth="1"/>
    <col min="9206" max="9206" width="18.875" style="35" customWidth="1"/>
    <col min="9207" max="9207" width="11.125" style="35" customWidth="1"/>
    <col min="9208" max="9208" width="9.5" style="35" customWidth="1"/>
    <col min="9209" max="9210" width="17.5" style="35" customWidth="1"/>
    <col min="9211" max="9211" width="1.875" style="35" customWidth="1"/>
    <col min="9212" max="9459" width="9.375" style="35"/>
    <col min="9460" max="9461" width="12.5" style="35" customWidth="1"/>
    <col min="9462" max="9462" width="18.875" style="35" customWidth="1"/>
    <col min="9463" max="9463" width="11.125" style="35" customWidth="1"/>
    <col min="9464" max="9464" width="9.5" style="35" customWidth="1"/>
    <col min="9465" max="9466" width="17.5" style="35" customWidth="1"/>
    <col min="9467" max="9467" width="1.875" style="35" customWidth="1"/>
    <col min="9468" max="9715" width="9.375" style="35"/>
    <col min="9716" max="9717" width="12.5" style="35" customWidth="1"/>
    <col min="9718" max="9718" width="18.875" style="35" customWidth="1"/>
    <col min="9719" max="9719" width="11.125" style="35" customWidth="1"/>
    <col min="9720" max="9720" width="9.5" style="35" customWidth="1"/>
    <col min="9721" max="9722" width="17.5" style="35" customWidth="1"/>
    <col min="9723" max="9723" width="1.875" style="35" customWidth="1"/>
    <col min="9724" max="9971" width="9.375" style="35"/>
    <col min="9972" max="9973" width="12.5" style="35" customWidth="1"/>
    <col min="9974" max="9974" width="18.875" style="35" customWidth="1"/>
    <col min="9975" max="9975" width="11.125" style="35" customWidth="1"/>
    <col min="9976" max="9976" width="9.5" style="35" customWidth="1"/>
    <col min="9977" max="9978" width="17.5" style="35" customWidth="1"/>
    <col min="9979" max="9979" width="1.875" style="35" customWidth="1"/>
    <col min="9980" max="10227" width="9.375" style="35"/>
    <col min="10228" max="10229" width="12.5" style="35" customWidth="1"/>
    <col min="10230" max="10230" width="18.875" style="35" customWidth="1"/>
    <col min="10231" max="10231" width="11.125" style="35" customWidth="1"/>
    <col min="10232" max="10232" width="9.5" style="35" customWidth="1"/>
    <col min="10233" max="10234" width="17.5" style="35" customWidth="1"/>
    <col min="10235" max="10235" width="1.875" style="35" customWidth="1"/>
    <col min="10236" max="10483" width="9.375" style="35"/>
    <col min="10484" max="10485" width="12.5" style="35" customWidth="1"/>
    <col min="10486" max="10486" width="18.875" style="35" customWidth="1"/>
    <col min="10487" max="10487" width="11.125" style="35" customWidth="1"/>
    <col min="10488" max="10488" width="9.5" style="35" customWidth="1"/>
    <col min="10489" max="10490" width="17.5" style="35" customWidth="1"/>
    <col min="10491" max="10491" width="1.875" style="35" customWidth="1"/>
    <col min="10492" max="10739" width="9.375" style="35"/>
    <col min="10740" max="10741" width="12.5" style="35" customWidth="1"/>
    <col min="10742" max="10742" width="18.875" style="35" customWidth="1"/>
    <col min="10743" max="10743" width="11.125" style="35" customWidth="1"/>
    <col min="10744" max="10744" width="9.5" style="35" customWidth="1"/>
    <col min="10745" max="10746" width="17.5" style="35" customWidth="1"/>
    <col min="10747" max="10747" width="1.875" style="35" customWidth="1"/>
    <col min="10748" max="10995" width="9.375" style="35"/>
    <col min="10996" max="10997" width="12.5" style="35" customWidth="1"/>
    <col min="10998" max="10998" width="18.875" style="35" customWidth="1"/>
    <col min="10999" max="10999" width="11.125" style="35" customWidth="1"/>
    <col min="11000" max="11000" width="9.5" style="35" customWidth="1"/>
    <col min="11001" max="11002" width="17.5" style="35" customWidth="1"/>
    <col min="11003" max="11003" width="1.875" style="35" customWidth="1"/>
    <col min="11004" max="11251" width="9.375" style="35"/>
    <col min="11252" max="11253" width="12.5" style="35" customWidth="1"/>
    <col min="11254" max="11254" width="18.875" style="35" customWidth="1"/>
    <col min="11255" max="11255" width="11.125" style="35" customWidth="1"/>
    <col min="11256" max="11256" width="9.5" style="35" customWidth="1"/>
    <col min="11257" max="11258" width="17.5" style="35" customWidth="1"/>
    <col min="11259" max="11259" width="1.875" style="35" customWidth="1"/>
    <col min="11260" max="11507" width="9.375" style="35"/>
    <col min="11508" max="11509" width="12.5" style="35" customWidth="1"/>
    <col min="11510" max="11510" width="18.875" style="35" customWidth="1"/>
    <col min="11511" max="11511" width="11.125" style="35" customWidth="1"/>
    <col min="11512" max="11512" width="9.5" style="35" customWidth="1"/>
    <col min="11513" max="11514" width="17.5" style="35" customWidth="1"/>
    <col min="11515" max="11515" width="1.875" style="35" customWidth="1"/>
    <col min="11516" max="11763" width="9.375" style="35"/>
    <col min="11764" max="11765" width="12.5" style="35" customWidth="1"/>
    <col min="11766" max="11766" width="18.875" style="35" customWidth="1"/>
    <col min="11767" max="11767" width="11.125" style="35" customWidth="1"/>
    <col min="11768" max="11768" width="9.5" style="35" customWidth="1"/>
    <col min="11769" max="11770" width="17.5" style="35" customWidth="1"/>
    <col min="11771" max="11771" width="1.875" style="35" customWidth="1"/>
    <col min="11772" max="12019" width="9.375" style="35"/>
    <col min="12020" max="12021" width="12.5" style="35" customWidth="1"/>
    <col min="12022" max="12022" width="18.875" style="35" customWidth="1"/>
    <col min="12023" max="12023" width="11.125" style="35" customWidth="1"/>
    <col min="12024" max="12024" width="9.5" style="35" customWidth="1"/>
    <col min="12025" max="12026" width="17.5" style="35" customWidth="1"/>
    <col min="12027" max="12027" width="1.875" style="35" customWidth="1"/>
    <col min="12028" max="12275" width="9.375" style="35"/>
    <col min="12276" max="12277" width="12.5" style="35" customWidth="1"/>
    <col min="12278" max="12278" width="18.875" style="35" customWidth="1"/>
    <col min="12279" max="12279" width="11.125" style="35" customWidth="1"/>
    <col min="12280" max="12280" width="9.5" style="35" customWidth="1"/>
    <col min="12281" max="12282" width="17.5" style="35" customWidth="1"/>
    <col min="12283" max="12283" width="1.875" style="35" customWidth="1"/>
    <col min="12284" max="12531" width="9.375" style="35"/>
    <col min="12532" max="12533" width="12.5" style="35" customWidth="1"/>
    <col min="12534" max="12534" width="18.875" style="35" customWidth="1"/>
    <col min="12535" max="12535" width="11.125" style="35" customWidth="1"/>
    <col min="12536" max="12536" width="9.5" style="35" customWidth="1"/>
    <col min="12537" max="12538" width="17.5" style="35" customWidth="1"/>
    <col min="12539" max="12539" width="1.875" style="35" customWidth="1"/>
    <col min="12540" max="12787" width="9.375" style="35"/>
    <col min="12788" max="12789" width="12.5" style="35" customWidth="1"/>
    <col min="12790" max="12790" width="18.875" style="35" customWidth="1"/>
    <col min="12791" max="12791" width="11.125" style="35" customWidth="1"/>
    <col min="12792" max="12792" width="9.5" style="35" customWidth="1"/>
    <col min="12793" max="12794" width="17.5" style="35" customWidth="1"/>
    <col min="12795" max="12795" width="1.875" style="35" customWidth="1"/>
    <col min="12796" max="13043" width="9.375" style="35"/>
    <col min="13044" max="13045" width="12.5" style="35" customWidth="1"/>
    <col min="13046" max="13046" width="18.875" style="35" customWidth="1"/>
    <col min="13047" max="13047" width="11.125" style="35" customWidth="1"/>
    <col min="13048" max="13048" width="9.5" style="35" customWidth="1"/>
    <col min="13049" max="13050" width="17.5" style="35" customWidth="1"/>
    <col min="13051" max="13051" width="1.875" style="35" customWidth="1"/>
    <col min="13052" max="13299" width="9.375" style="35"/>
    <col min="13300" max="13301" width="12.5" style="35" customWidth="1"/>
    <col min="13302" max="13302" width="18.875" style="35" customWidth="1"/>
    <col min="13303" max="13303" width="11.125" style="35" customWidth="1"/>
    <col min="13304" max="13304" width="9.5" style="35" customWidth="1"/>
    <col min="13305" max="13306" width="17.5" style="35" customWidth="1"/>
    <col min="13307" max="13307" width="1.875" style="35" customWidth="1"/>
    <col min="13308" max="13555" width="9.375" style="35"/>
    <col min="13556" max="13557" width="12.5" style="35" customWidth="1"/>
    <col min="13558" max="13558" width="18.875" style="35" customWidth="1"/>
    <col min="13559" max="13559" width="11.125" style="35" customWidth="1"/>
    <col min="13560" max="13560" width="9.5" style="35" customWidth="1"/>
    <col min="13561" max="13562" width="17.5" style="35" customWidth="1"/>
    <col min="13563" max="13563" width="1.875" style="35" customWidth="1"/>
    <col min="13564" max="13811" width="9.375" style="35"/>
    <col min="13812" max="13813" width="12.5" style="35" customWidth="1"/>
    <col min="13814" max="13814" width="18.875" style="35" customWidth="1"/>
    <col min="13815" max="13815" width="11.125" style="35" customWidth="1"/>
    <col min="13816" max="13816" width="9.5" style="35" customWidth="1"/>
    <col min="13817" max="13818" width="17.5" style="35" customWidth="1"/>
    <col min="13819" max="13819" width="1.875" style="35" customWidth="1"/>
    <col min="13820" max="14067" width="9.375" style="35"/>
    <col min="14068" max="14069" width="12.5" style="35" customWidth="1"/>
    <col min="14070" max="14070" width="18.875" style="35" customWidth="1"/>
    <col min="14071" max="14071" width="11.125" style="35" customWidth="1"/>
    <col min="14072" max="14072" width="9.5" style="35" customWidth="1"/>
    <col min="14073" max="14074" width="17.5" style="35" customWidth="1"/>
    <col min="14075" max="14075" width="1.875" style="35" customWidth="1"/>
    <col min="14076" max="14323" width="9.375" style="35"/>
    <col min="14324" max="14325" width="12.5" style="35" customWidth="1"/>
    <col min="14326" max="14326" width="18.875" style="35" customWidth="1"/>
    <col min="14327" max="14327" width="11.125" style="35" customWidth="1"/>
    <col min="14328" max="14328" width="9.5" style="35" customWidth="1"/>
    <col min="14329" max="14330" width="17.5" style="35" customWidth="1"/>
    <col min="14331" max="14331" width="1.875" style="35" customWidth="1"/>
    <col min="14332" max="14579" width="9.375" style="35"/>
    <col min="14580" max="14581" width="12.5" style="35" customWidth="1"/>
    <col min="14582" max="14582" width="18.875" style="35" customWidth="1"/>
    <col min="14583" max="14583" width="11.125" style="35" customWidth="1"/>
    <col min="14584" max="14584" width="9.5" style="35" customWidth="1"/>
    <col min="14585" max="14586" width="17.5" style="35" customWidth="1"/>
    <col min="14587" max="14587" width="1.875" style="35" customWidth="1"/>
    <col min="14588" max="14835" width="9.375" style="35"/>
    <col min="14836" max="14837" width="12.5" style="35" customWidth="1"/>
    <col min="14838" max="14838" width="18.875" style="35" customWidth="1"/>
    <col min="14839" max="14839" width="11.125" style="35" customWidth="1"/>
    <col min="14840" max="14840" width="9.5" style="35" customWidth="1"/>
    <col min="14841" max="14842" width="17.5" style="35" customWidth="1"/>
    <col min="14843" max="14843" width="1.875" style="35" customWidth="1"/>
    <col min="14844" max="15091" width="9.375" style="35"/>
    <col min="15092" max="15093" width="12.5" style="35" customWidth="1"/>
    <col min="15094" max="15094" width="18.875" style="35" customWidth="1"/>
    <col min="15095" max="15095" width="11.125" style="35" customWidth="1"/>
    <col min="15096" max="15096" width="9.5" style="35" customWidth="1"/>
    <col min="15097" max="15098" width="17.5" style="35" customWidth="1"/>
    <col min="15099" max="15099" width="1.875" style="35" customWidth="1"/>
    <col min="15100" max="15347" width="9.375" style="35"/>
    <col min="15348" max="15349" width="12.5" style="35" customWidth="1"/>
    <col min="15350" max="15350" width="18.875" style="35" customWidth="1"/>
    <col min="15351" max="15351" width="11.125" style="35" customWidth="1"/>
    <col min="15352" max="15352" width="9.5" style="35" customWidth="1"/>
    <col min="15353" max="15354" width="17.5" style="35" customWidth="1"/>
    <col min="15355" max="15355" width="1.875" style="35" customWidth="1"/>
    <col min="15356" max="15603" width="9.375" style="35"/>
    <col min="15604" max="15605" width="12.5" style="35" customWidth="1"/>
    <col min="15606" max="15606" width="18.875" style="35" customWidth="1"/>
    <col min="15607" max="15607" width="11.125" style="35" customWidth="1"/>
    <col min="15608" max="15608" width="9.5" style="35" customWidth="1"/>
    <col min="15609" max="15610" width="17.5" style="35" customWidth="1"/>
    <col min="15611" max="15611" width="1.875" style="35" customWidth="1"/>
    <col min="15612" max="15859" width="9.375" style="35"/>
    <col min="15860" max="15861" width="12.5" style="35" customWidth="1"/>
    <col min="15862" max="15862" width="18.875" style="35" customWidth="1"/>
    <col min="15863" max="15863" width="11.125" style="35" customWidth="1"/>
    <col min="15864" max="15864" width="9.5" style="35" customWidth="1"/>
    <col min="15865" max="15866" width="17.5" style="35" customWidth="1"/>
    <col min="15867" max="15867" width="1.875" style="35" customWidth="1"/>
    <col min="15868" max="16115" width="9.375" style="35"/>
    <col min="16116" max="16117" width="12.5" style="35" customWidth="1"/>
    <col min="16118" max="16118" width="18.875" style="35" customWidth="1"/>
    <col min="16119" max="16119" width="11.125" style="35" customWidth="1"/>
    <col min="16120" max="16120" width="9.5" style="35" customWidth="1"/>
    <col min="16121" max="16122" width="17.5" style="35" customWidth="1"/>
    <col min="16123" max="16123" width="1.875" style="35" customWidth="1"/>
    <col min="16124" max="16384" width="9.375" style="35"/>
  </cols>
  <sheetData>
    <row r="1" spans="1:12" x14ac:dyDescent="0.2">
      <c r="B1" s="234"/>
      <c r="C1" s="234"/>
      <c r="D1" s="234"/>
      <c r="E1" s="234"/>
      <c r="F1" s="234"/>
      <c r="G1" s="234"/>
      <c r="H1" s="234"/>
      <c r="I1" s="234"/>
      <c r="J1" s="234"/>
      <c r="K1" s="234"/>
    </row>
    <row r="2" spans="1:12" x14ac:dyDescent="0.2">
      <c r="A2" s="37"/>
      <c r="B2" s="37" t="str">
        <f>'المركز المالي'!B1</f>
        <v xml:space="preserve">جمعية الدعوة والإرشاد وتوعية الجاليات بالروضة </v>
      </c>
      <c r="C2" s="37"/>
      <c r="D2" s="37"/>
      <c r="E2" s="37"/>
      <c r="F2" s="37"/>
      <c r="G2" s="37"/>
      <c r="H2" s="37"/>
      <c r="K2" s="36"/>
      <c r="L2" s="37"/>
    </row>
    <row r="3" spans="1:12" x14ac:dyDescent="0.2">
      <c r="A3" s="84"/>
      <c r="B3" s="27" t="str">
        <f>'المركز المالي'!B2</f>
        <v>مسجلة بالمركز الوطني لتنمية القطاع غير الربحي  برقم (3415)</v>
      </c>
      <c r="C3" s="209"/>
      <c r="D3" s="209"/>
      <c r="E3" s="209"/>
      <c r="F3" s="209"/>
      <c r="G3" s="209"/>
      <c r="H3" s="209"/>
      <c r="K3" s="84"/>
      <c r="L3" s="84"/>
    </row>
    <row r="4" spans="1:12" x14ac:dyDescent="0.2">
      <c r="B4" s="84" t="s">
        <v>938</v>
      </c>
      <c r="C4" s="208"/>
      <c r="D4" s="208"/>
      <c r="E4" s="208"/>
      <c r="F4" s="208"/>
      <c r="G4" s="208"/>
      <c r="H4" s="208"/>
      <c r="K4" s="36"/>
    </row>
    <row r="5" spans="1:12" x14ac:dyDescent="0.2">
      <c r="B5" s="38" t="s">
        <v>12</v>
      </c>
      <c r="C5" s="38"/>
      <c r="D5" s="38"/>
      <c r="E5" s="38"/>
      <c r="F5" s="38"/>
      <c r="G5" s="38"/>
      <c r="H5" s="38"/>
      <c r="I5" s="39"/>
      <c r="J5" s="126"/>
      <c r="K5" s="38"/>
    </row>
    <row r="6" spans="1:12" x14ac:dyDescent="0.2">
      <c r="B6" s="221"/>
      <c r="C6" s="221"/>
      <c r="D6" s="221"/>
      <c r="E6" s="221"/>
      <c r="F6" s="221"/>
      <c r="G6" s="221"/>
      <c r="H6" s="221"/>
      <c r="I6" s="223"/>
      <c r="J6" s="222"/>
      <c r="K6" s="221"/>
    </row>
    <row r="7" spans="1:12" ht="31.5" customHeight="1" x14ac:dyDescent="0.2">
      <c r="B7" s="221"/>
      <c r="C7" s="212" t="s">
        <v>49</v>
      </c>
      <c r="D7" s="207"/>
      <c r="E7" s="212" t="s">
        <v>50</v>
      </c>
      <c r="F7" s="207"/>
      <c r="G7" s="212" t="s">
        <v>51</v>
      </c>
      <c r="H7" s="207"/>
      <c r="I7" s="212" t="s">
        <v>52</v>
      </c>
      <c r="J7" s="207"/>
      <c r="K7" s="212" t="s">
        <v>52</v>
      </c>
    </row>
    <row r="8" spans="1:12" ht="31.5" customHeight="1" x14ac:dyDescent="0.2">
      <c r="B8" s="211" t="s">
        <v>795</v>
      </c>
      <c r="C8" s="20" t="s">
        <v>923</v>
      </c>
      <c r="D8" s="41"/>
      <c r="E8" s="20" t="s">
        <v>923</v>
      </c>
      <c r="F8" s="41"/>
      <c r="G8" s="20" t="s">
        <v>923</v>
      </c>
      <c r="H8" s="41"/>
      <c r="I8" s="20" t="s">
        <v>923</v>
      </c>
      <c r="J8" s="41"/>
      <c r="K8" s="20" t="s">
        <v>800</v>
      </c>
    </row>
    <row r="9" spans="1:12" ht="31.5" customHeight="1" x14ac:dyDescent="0.2">
      <c r="B9" s="210" t="s">
        <v>91</v>
      </c>
      <c r="C9" s="15">
        <v>0</v>
      </c>
      <c r="D9" s="15"/>
      <c r="E9" s="15">
        <v>1911258</v>
      </c>
      <c r="F9" s="15"/>
      <c r="G9" s="15">
        <v>0</v>
      </c>
      <c r="H9" s="15"/>
      <c r="I9" s="15">
        <f>SUM(C9:G9)</f>
        <v>1911258</v>
      </c>
      <c r="J9" s="15"/>
      <c r="K9" s="15">
        <v>2777284</v>
      </c>
    </row>
    <row r="10" spans="1:12" ht="31.5" customHeight="1" x14ac:dyDescent="0.2">
      <c r="B10" s="210" t="s">
        <v>92</v>
      </c>
      <c r="C10" s="15">
        <v>0</v>
      </c>
      <c r="D10" s="15"/>
      <c r="E10" s="15">
        <v>1557199</v>
      </c>
      <c r="F10" s="15"/>
      <c r="G10" s="15">
        <v>0</v>
      </c>
      <c r="H10" s="15"/>
      <c r="I10" s="15">
        <f t="shared" ref="I10:I12" si="0">SUM(C10:G10)</f>
        <v>1557199</v>
      </c>
      <c r="J10" s="15"/>
      <c r="K10" s="15">
        <v>1785</v>
      </c>
    </row>
    <row r="11" spans="1:12" ht="31.5" customHeight="1" x14ac:dyDescent="0.2">
      <c r="B11" s="210" t="s">
        <v>93</v>
      </c>
      <c r="C11" s="15">
        <v>0</v>
      </c>
      <c r="D11" s="15"/>
      <c r="E11" s="15">
        <v>996458</v>
      </c>
      <c r="F11" s="15"/>
      <c r="G11" s="15">
        <v>0</v>
      </c>
      <c r="H11" s="15"/>
      <c r="I11" s="15">
        <f t="shared" si="0"/>
        <v>996458</v>
      </c>
      <c r="J11" s="15"/>
      <c r="K11" s="15">
        <v>350381</v>
      </c>
    </row>
    <row r="12" spans="1:12" ht="31.5" customHeight="1" x14ac:dyDescent="0.2">
      <c r="B12" s="210" t="s">
        <v>94</v>
      </c>
      <c r="C12" s="15">
        <v>0</v>
      </c>
      <c r="D12" s="15"/>
      <c r="E12" s="15">
        <v>617513</v>
      </c>
      <c r="F12" s="15"/>
      <c r="G12" s="15">
        <v>0</v>
      </c>
      <c r="H12" s="15"/>
      <c r="I12" s="15">
        <f t="shared" si="0"/>
        <v>617513</v>
      </c>
      <c r="J12" s="15"/>
      <c r="K12" s="15">
        <v>284064</v>
      </c>
    </row>
    <row r="13" spans="1:12" ht="31.5" customHeight="1" thickBot="1" x14ac:dyDescent="0.25">
      <c r="B13" s="221"/>
      <c r="C13" s="18">
        <f>SUM(C9:C12)</f>
        <v>0</v>
      </c>
      <c r="D13" s="22"/>
      <c r="E13" s="18">
        <f>SUM(E9:E12)</f>
        <v>5082428</v>
      </c>
      <c r="F13" s="22"/>
      <c r="G13" s="18">
        <f>SUM(G9:G12)</f>
        <v>0</v>
      </c>
      <c r="H13" s="22"/>
      <c r="I13" s="18">
        <f>SUM(I9:I12)</f>
        <v>5082428</v>
      </c>
      <c r="J13" s="22"/>
      <c r="K13" s="18">
        <f>SUM(K9:K12)</f>
        <v>3413514</v>
      </c>
    </row>
    <row r="14" spans="1:12" ht="21" thickTop="1" x14ac:dyDescent="0.2">
      <c r="B14" s="221"/>
      <c r="C14" s="220"/>
      <c r="D14" s="22"/>
      <c r="E14" s="220"/>
      <c r="F14" s="22"/>
      <c r="G14" s="220"/>
      <c r="H14" s="22"/>
      <c r="I14" s="220"/>
      <c r="J14" s="22"/>
      <c r="K14" s="220"/>
    </row>
    <row r="15" spans="1:12" ht="28.5" customHeight="1" x14ac:dyDescent="0.2">
      <c r="B15" s="221"/>
      <c r="C15" s="212" t="s">
        <v>49</v>
      </c>
      <c r="D15" s="221"/>
      <c r="E15" s="212" t="s">
        <v>50</v>
      </c>
      <c r="F15" s="207"/>
      <c r="G15" s="212" t="s">
        <v>51</v>
      </c>
      <c r="H15" s="207"/>
      <c r="I15" s="212" t="s">
        <v>52</v>
      </c>
      <c r="J15" s="207"/>
      <c r="K15" s="212" t="s">
        <v>52</v>
      </c>
    </row>
    <row r="16" spans="1:12" ht="28.5" customHeight="1" x14ac:dyDescent="0.2">
      <c r="B16" s="211" t="s">
        <v>796</v>
      </c>
      <c r="C16" s="20" t="s">
        <v>923</v>
      </c>
      <c r="D16" s="221"/>
      <c r="E16" s="20" t="s">
        <v>923</v>
      </c>
      <c r="F16" s="41"/>
      <c r="G16" s="20" t="s">
        <v>923</v>
      </c>
      <c r="H16" s="41"/>
      <c r="I16" s="20" t="s">
        <v>923</v>
      </c>
      <c r="J16" s="41"/>
      <c r="K16" s="20" t="s">
        <v>800</v>
      </c>
    </row>
    <row r="17" spans="2:13" ht="28.5" customHeight="1" x14ac:dyDescent="0.2">
      <c r="B17" s="210" t="s">
        <v>95</v>
      </c>
      <c r="C17" s="15">
        <v>100786</v>
      </c>
      <c r="D17" s="221"/>
      <c r="E17" s="15">
        <v>0</v>
      </c>
      <c r="F17" s="15"/>
      <c r="G17" s="15">
        <v>0</v>
      </c>
      <c r="H17" s="15"/>
      <c r="I17" s="15">
        <f>SUM(C17:H17)</f>
        <v>100786</v>
      </c>
      <c r="J17" s="15"/>
      <c r="K17" s="15">
        <v>124684</v>
      </c>
    </row>
    <row r="18" spans="2:13" ht="28.5" customHeight="1" thickBot="1" x14ac:dyDescent="0.25">
      <c r="B18" s="221"/>
      <c r="C18" s="18">
        <f>SUM(C17:C17)</f>
        <v>100786</v>
      </c>
      <c r="D18" s="221"/>
      <c r="E18" s="18">
        <f>SUM(E17:E17)</f>
        <v>0</v>
      </c>
      <c r="F18" s="22"/>
      <c r="G18" s="18">
        <f>SUM(G17:G17)</f>
        <v>0</v>
      </c>
      <c r="H18" s="22"/>
      <c r="I18" s="18">
        <f>SUM(I17:I17)</f>
        <v>100786</v>
      </c>
      <c r="J18" s="22"/>
      <c r="K18" s="18">
        <f>SUM(K17:K17)</f>
        <v>124684</v>
      </c>
    </row>
    <row r="19" spans="2:13" ht="21" thickTop="1" x14ac:dyDescent="0.2">
      <c r="B19" s="221"/>
      <c r="C19" s="221"/>
      <c r="D19" s="221"/>
      <c r="E19" s="221"/>
      <c r="F19" s="221"/>
      <c r="G19" s="221"/>
      <c r="H19" s="221"/>
      <c r="I19" s="223"/>
      <c r="J19" s="222"/>
      <c r="K19" s="221"/>
    </row>
    <row r="20" spans="2:13" x14ac:dyDescent="0.2">
      <c r="B20" s="221"/>
      <c r="C20" s="221"/>
      <c r="D20" s="221"/>
      <c r="E20" s="221"/>
      <c r="F20" s="221"/>
      <c r="G20" s="221"/>
      <c r="H20" s="221"/>
      <c r="I20" s="223"/>
      <c r="J20" s="222"/>
      <c r="K20" s="221"/>
    </row>
    <row r="21" spans="2:13" x14ac:dyDescent="0.2">
      <c r="B21" s="214" t="s">
        <v>961</v>
      </c>
      <c r="C21" s="214"/>
      <c r="D21" s="214"/>
      <c r="E21" s="214"/>
      <c r="F21" s="214"/>
      <c r="G21" s="214"/>
      <c r="H21" s="214"/>
      <c r="I21" s="215" t="s">
        <v>923</v>
      </c>
      <c r="J21" s="216"/>
      <c r="K21" s="215" t="s">
        <v>800</v>
      </c>
      <c r="L21" s="216"/>
      <c r="M21" s="41"/>
    </row>
    <row r="22" spans="2:13" x14ac:dyDescent="0.2">
      <c r="B22" s="217" t="s">
        <v>855</v>
      </c>
      <c r="C22" s="217"/>
      <c r="D22" s="217"/>
      <c r="E22" s="217"/>
      <c r="F22" s="217"/>
      <c r="G22" s="217"/>
      <c r="H22" s="217"/>
      <c r="I22" s="218">
        <v>449000</v>
      </c>
      <c r="J22" s="218"/>
      <c r="K22" s="218">
        <v>235840</v>
      </c>
      <c r="L22" s="218"/>
      <c r="M22" s="15"/>
    </row>
    <row r="23" spans="2:13" x14ac:dyDescent="0.2">
      <c r="B23" s="217" t="s">
        <v>962</v>
      </c>
      <c r="C23" s="217"/>
      <c r="D23" s="217"/>
      <c r="E23" s="217"/>
      <c r="F23" s="217"/>
      <c r="G23" s="217"/>
      <c r="H23" s="217"/>
      <c r="I23" s="218">
        <v>2747737</v>
      </c>
      <c r="J23" s="218"/>
      <c r="K23" s="218">
        <v>0</v>
      </c>
      <c r="L23" s="218"/>
      <c r="M23" s="15"/>
    </row>
    <row r="24" spans="2:13" x14ac:dyDescent="0.2">
      <c r="B24" s="217" t="s">
        <v>856</v>
      </c>
      <c r="C24" s="217"/>
      <c r="D24" s="217"/>
      <c r="E24" s="217"/>
      <c r="F24" s="217"/>
      <c r="G24" s="217"/>
      <c r="H24" s="217"/>
      <c r="I24" s="218">
        <v>0</v>
      </c>
      <c r="J24" s="218"/>
      <c r="K24" s="218">
        <v>1102065</v>
      </c>
      <c r="L24" s="218"/>
      <c r="M24" s="15"/>
    </row>
    <row r="25" spans="2:13" ht="21" thickBot="1" x14ac:dyDescent="0.25">
      <c r="B25" s="129"/>
      <c r="C25" s="211"/>
      <c r="D25" s="211"/>
      <c r="E25" s="211"/>
      <c r="F25" s="211"/>
      <c r="G25" s="211"/>
      <c r="H25" s="211"/>
      <c r="I25" s="18">
        <f>SUM(I22:I23)</f>
        <v>3196737</v>
      </c>
      <c r="J25" s="22"/>
      <c r="K25" s="18">
        <f>SUM(K22:K24)</f>
        <v>1337905</v>
      </c>
      <c r="L25" s="22"/>
      <c r="M25" s="22"/>
    </row>
    <row r="26" spans="2:13" s="123" customFormat="1" ht="21" thickTop="1" x14ac:dyDescent="0.2">
      <c r="B26" s="124"/>
      <c r="C26" s="207"/>
      <c r="D26" s="207"/>
      <c r="E26" s="207"/>
      <c r="F26" s="207"/>
      <c r="G26" s="207"/>
      <c r="H26" s="207"/>
      <c r="I26" s="40" t="s">
        <v>49</v>
      </c>
      <c r="J26" s="124"/>
      <c r="K26" s="40" t="s">
        <v>49</v>
      </c>
    </row>
    <row r="27" spans="2:13" x14ac:dyDescent="0.2">
      <c r="B27" s="129" t="s">
        <v>960</v>
      </c>
      <c r="C27" s="211"/>
      <c r="D27" s="211"/>
      <c r="E27" s="211"/>
      <c r="F27" s="211"/>
      <c r="G27" s="211"/>
      <c r="H27" s="211"/>
      <c r="I27" s="20" t="s">
        <v>923</v>
      </c>
      <c r="J27" s="41"/>
      <c r="K27" s="20" t="s">
        <v>688</v>
      </c>
    </row>
    <row r="28" spans="2:13" x14ac:dyDescent="0.2">
      <c r="B28" s="114" t="s">
        <v>97</v>
      </c>
      <c r="C28" s="114"/>
      <c r="D28" s="114"/>
      <c r="E28" s="114"/>
      <c r="F28" s="114"/>
      <c r="G28" s="114"/>
      <c r="H28" s="114"/>
      <c r="I28" s="15">
        <v>895000</v>
      </c>
      <c r="J28" s="15"/>
      <c r="K28" s="15">
        <v>897917</v>
      </c>
    </row>
    <row r="29" spans="2:13" x14ac:dyDescent="0.2">
      <c r="B29" s="114" t="s">
        <v>98</v>
      </c>
      <c r="C29" s="114"/>
      <c r="D29" s="114"/>
      <c r="E29" s="114"/>
      <c r="F29" s="114"/>
      <c r="G29" s="114"/>
      <c r="H29" s="114"/>
      <c r="I29" s="15">
        <v>1755562</v>
      </c>
      <c r="J29" s="15"/>
      <c r="K29" s="15">
        <v>1755562</v>
      </c>
    </row>
    <row r="30" spans="2:13" x14ac:dyDescent="0.2">
      <c r="B30" s="114" t="s">
        <v>99</v>
      </c>
      <c r="C30" s="114"/>
      <c r="D30" s="114"/>
      <c r="E30" s="114"/>
      <c r="F30" s="114"/>
      <c r="G30" s="114"/>
      <c r="H30" s="114"/>
      <c r="I30" s="15">
        <v>412083</v>
      </c>
      <c r="J30" s="15"/>
      <c r="K30" s="15">
        <v>361250</v>
      </c>
    </row>
    <row r="31" spans="2:13" x14ac:dyDescent="0.2">
      <c r="B31" s="114" t="s">
        <v>100</v>
      </c>
      <c r="C31" s="114"/>
      <c r="D31" s="114"/>
      <c r="E31" s="114"/>
      <c r="F31" s="114"/>
      <c r="G31" s="114"/>
      <c r="H31" s="114"/>
      <c r="I31" s="15">
        <v>450000</v>
      </c>
      <c r="J31" s="15"/>
      <c r="K31" s="15">
        <v>450000</v>
      </c>
    </row>
    <row r="32" spans="2:13" x14ac:dyDescent="0.2">
      <c r="B32" s="114" t="s">
        <v>101</v>
      </c>
      <c r="C32" s="114"/>
      <c r="D32" s="114"/>
      <c r="E32" s="114"/>
      <c r="F32" s="114"/>
      <c r="G32" s="114"/>
      <c r="H32" s="114"/>
      <c r="I32" s="15">
        <v>676888</v>
      </c>
      <c r="J32" s="15"/>
      <c r="K32" s="15">
        <v>503615</v>
      </c>
    </row>
    <row r="33" spans="2:13" x14ac:dyDescent="0.2">
      <c r="B33" s="4" t="s">
        <v>102</v>
      </c>
      <c r="C33" s="210"/>
      <c r="D33" s="210"/>
      <c r="E33" s="210"/>
      <c r="F33" s="210"/>
      <c r="G33" s="210"/>
      <c r="H33" s="210"/>
      <c r="I33" s="15">
        <v>706509</v>
      </c>
      <c r="J33" s="15"/>
      <c r="K33" s="15">
        <v>435187</v>
      </c>
    </row>
    <row r="34" spans="2:13" x14ac:dyDescent="0.2">
      <c r="B34" s="4" t="s">
        <v>103</v>
      </c>
      <c r="C34" s="210"/>
      <c r="D34" s="210"/>
      <c r="E34" s="210"/>
      <c r="F34" s="210"/>
      <c r="G34" s="210"/>
      <c r="H34" s="210"/>
      <c r="I34" s="15">
        <v>114290</v>
      </c>
      <c r="J34" s="15"/>
      <c r="K34" s="15">
        <v>114290</v>
      </c>
    </row>
    <row r="35" spans="2:13" x14ac:dyDescent="0.2">
      <c r="B35" s="4" t="s">
        <v>104</v>
      </c>
      <c r="C35" s="210"/>
      <c r="D35" s="210"/>
      <c r="E35" s="210"/>
      <c r="F35" s="210"/>
      <c r="G35" s="210"/>
      <c r="H35" s="210"/>
      <c r="I35" s="15">
        <v>157630</v>
      </c>
      <c r="J35" s="15"/>
      <c r="K35" s="15">
        <v>138987</v>
      </c>
    </row>
    <row r="36" spans="2:13" x14ac:dyDescent="0.2">
      <c r="B36" s="4" t="s">
        <v>920</v>
      </c>
      <c r="C36" s="210"/>
      <c r="D36" s="210"/>
      <c r="E36" s="210"/>
      <c r="F36" s="210"/>
      <c r="G36" s="210"/>
      <c r="H36" s="210"/>
      <c r="I36" s="15">
        <v>1700000</v>
      </c>
      <c r="J36" s="15"/>
      <c r="K36" s="15">
        <v>6455938</v>
      </c>
    </row>
    <row r="37" spans="2:13" x14ac:dyDescent="0.2">
      <c r="B37" s="4" t="s">
        <v>929</v>
      </c>
      <c r="C37" s="210"/>
      <c r="D37" s="210"/>
      <c r="E37" s="210"/>
      <c r="F37" s="210"/>
      <c r="G37" s="210"/>
      <c r="H37" s="210"/>
      <c r="I37" s="15">
        <v>1100000</v>
      </c>
      <c r="J37" s="15"/>
      <c r="K37" s="15">
        <v>0</v>
      </c>
    </row>
    <row r="38" spans="2:13" x14ac:dyDescent="0.2">
      <c r="B38" s="4" t="s">
        <v>930</v>
      </c>
      <c r="C38" s="210"/>
      <c r="D38" s="210"/>
      <c r="E38" s="210"/>
      <c r="F38" s="210"/>
      <c r="G38" s="210"/>
      <c r="H38" s="210"/>
      <c r="I38" s="15">
        <v>250000</v>
      </c>
      <c r="J38" s="15"/>
      <c r="K38" s="15">
        <v>0</v>
      </c>
    </row>
    <row r="39" spans="2:13" x14ac:dyDescent="0.2">
      <c r="B39" s="4" t="s">
        <v>931</v>
      </c>
      <c r="C39" s="210"/>
      <c r="D39" s="210"/>
      <c r="E39" s="210"/>
      <c r="F39" s="210"/>
      <c r="G39" s="210"/>
      <c r="H39" s="210"/>
      <c r="I39" s="15">
        <v>449995</v>
      </c>
      <c r="J39" s="15"/>
      <c r="K39" s="15">
        <v>0</v>
      </c>
    </row>
    <row r="40" spans="2:13" x14ac:dyDescent="0.2">
      <c r="B40" s="4" t="s">
        <v>106</v>
      </c>
      <c r="C40" s="210"/>
      <c r="D40" s="210"/>
      <c r="E40" s="210"/>
      <c r="F40" s="210"/>
      <c r="G40" s="210"/>
      <c r="H40" s="210"/>
      <c r="I40" s="15">
        <v>60000</v>
      </c>
      <c r="J40" s="15"/>
      <c r="K40" s="15">
        <v>45000</v>
      </c>
    </row>
    <row r="41" spans="2:13" ht="21" thickBot="1" x14ac:dyDescent="0.25">
      <c r="B41" s="129"/>
      <c r="C41" s="211"/>
      <c r="D41" s="211"/>
      <c r="E41" s="211"/>
      <c r="F41" s="211"/>
      <c r="G41" s="211"/>
      <c r="H41" s="211"/>
      <c r="I41" s="18">
        <f>SUM(I28:I40)</f>
        <v>8727957</v>
      </c>
      <c r="J41" s="22"/>
      <c r="K41" s="18">
        <f>SUM(K28:K40)</f>
        <v>11157746</v>
      </c>
    </row>
    <row r="42" spans="2:13" ht="6" customHeight="1" thickTop="1" x14ac:dyDescent="0.2">
      <c r="B42" s="129"/>
      <c r="C42" s="211"/>
      <c r="D42" s="211"/>
      <c r="E42" s="211"/>
      <c r="F42" s="211"/>
      <c r="G42" s="211"/>
      <c r="H42" s="211"/>
      <c r="I42" s="22"/>
      <c r="J42" s="22"/>
      <c r="K42" s="22"/>
    </row>
    <row r="43" spans="2:13" s="55" customFormat="1" ht="7.5" customHeight="1" x14ac:dyDescent="0.2">
      <c r="B43" s="250"/>
      <c r="C43" s="250"/>
      <c r="D43" s="250"/>
      <c r="E43" s="250"/>
      <c r="F43" s="250"/>
      <c r="G43" s="250"/>
      <c r="H43" s="250"/>
      <c r="I43" s="250"/>
      <c r="J43" s="250"/>
      <c r="K43" s="250"/>
      <c r="L43" s="189"/>
    </row>
    <row r="44" spans="2:13" s="123" customFormat="1" x14ac:dyDescent="0.2">
      <c r="B44" s="124"/>
      <c r="C44" s="207"/>
      <c r="D44" s="207"/>
      <c r="E44" s="207"/>
      <c r="F44" s="207"/>
      <c r="G44" s="207"/>
      <c r="H44" s="207"/>
      <c r="I44" s="40" t="s">
        <v>49</v>
      </c>
      <c r="J44" s="124"/>
      <c r="K44" s="40" t="s">
        <v>49</v>
      </c>
    </row>
    <row r="45" spans="2:13" x14ac:dyDescent="0.2">
      <c r="B45" s="129" t="s">
        <v>963</v>
      </c>
      <c r="C45" s="211"/>
      <c r="D45" s="211"/>
      <c r="E45" s="211"/>
      <c r="F45" s="211"/>
      <c r="G45" s="211"/>
      <c r="H45" s="211"/>
      <c r="I45" s="20" t="s">
        <v>923</v>
      </c>
      <c r="J45" s="41"/>
      <c r="K45" s="20" t="s">
        <v>959</v>
      </c>
    </row>
    <row r="46" spans="2:13" x14ac:dyDescent="0.2">
      <c r="B46" s="4" t="s">
        <v>782</v>
      </c>
      <c r="C46" s="210"/>
      <c r="D46" s="210"/>
      <c r="E46" s="210"/>
      <c r="F46" s="210"/>
      <c r="G46" s="210"/>
      <c r="H46" s="210"/>
      <c r="I46" s="15">
        <v>9437953</v>
      </c>
      <c r="J46" s="15"/>
      <c r="K46" s="15">
        <v>8447788</v>
      </c>
      <c r="M46" s="48"/>
    </row>
    <row r="47" spans="2:13" x14ac:dyDescent="0.2">
      <c r="B47" s="4" t="s">
        <v>777</v>
      </c>
      <c r="C47" s="210"/>
      <c r="D47" s="210"/>
      <c r="E47" s="210"/>
      <c r="F47" s="210"/>
      <c r="G47" s="210"/>
      <c r="H47" s="210"/>
      <c r="I47" s="15">
        <v>3658091</v>
      </c>
      <c r="J47" s="15"/>
      <c r="K47" s="15">
        <v>2271590</v>
      </c>
    </row>
    <row r="48" spans="2:13" x14ac:dyDescent="0.2">
      <c r="B48" s="4" t="s">
        <v>701</v>
      </c>
      <c r="C48" s="210"/>
      <c r="D48" s="210"/>
      <c r="E48" s="210"/>
      <c r="F48" s="210"/>
      <c r="G48" s="210"/>
      <c r="H48" s="210"/>
      <c r="I48" s="15">
        <v>190607</v>
      </c>
      <c r="J48" s="15"/>
      <c r="K48" s="15">
        <v>476087</v>
      </c>
    </row>
    <row r="49" spans="2:11" x14ac:dyDescent="0.2">
      <c r="B49" s="4" t="s">
        <v>769</v>
      </c>
      <c r="C49" s="210"/>
      <c r="D49" s="210"/>
      <c r="E49" s="210"/>
      <c r="F49" s="210"/>
      <c r="G49" s="210"/>
      <c r="H49" s="210"/>
      <c r="I49" s="15">
        <v>228901</v>
      </c>
      <c r="J49" s="15"/>
      <c r="K49" s="15">
        <v>502479</v>
      </c>
    </row>
    <row r="50" spans="2:11" x14ac:dyDescent="0.2">
      <c r="B50" s="4" t="s">
        <v>893</v>
      </c>
      <c r="C50" s="210"/>
      <c r="D50" s="210"/>
      <c r="E50" s="210"/>
      <c r="F50" s="210"/>
      <c r="G50" s="210"/>
      <c r="H50" s="210"/>
      <c r="I50" s="15">
        <v>361233</v>
      </c>
      <c r="J50" s="15"/>
      <c r="K50" s="15">
        <v>510279</v>
      </c>
    </row>
    <row r="51" spans="2:11" x14ac:dyDescent="0.2">
      <c r="B51" s="4" t="s">
        <v>696</v>
      </c>
      <c r="C51" s="210"/>
      <c r="D51" s="210"/>
      <c r="E51" s="210"/>
      <c r="F51" s="210"/>
      <c r="G51" s="210"/>
      <c r="H51" s="210"/>
      <c r="I51" s="15">
        <v>284354</v>
      </c>
      <c r="J51" s="15"/>
      <c r="K51" s="15">
        <v>368821</v>
      </c>
    </row>
    <row r="52" spans="2:11" x14ac:dyDescent="0.2">
      <c r="B52" s="4" t="s">
        <v>704</v>
      </c>
      <c r="C52" s="210"/>
      <c r="D52" s="210"/>
      <c r="E52" s="210"/>
      <c r="F52" s="210"/>
      <c r="G52" s="210"/>
      <c r="H52" s="210"/>
      <c r="I52" s="15">
        <v>110553</v>
      </c>
      <c r="J52" s="15"/>
      <c r="K52" s="15">
        <v>331816</v>
      </c>
    </row>
    <row r="53" spans="2:11" x14ac:dyDescent="0.2">
      <c r="B53" s="4" t="s">
        <v>120</v>
      </c>
      <c r="C53" s="210"/>
      <c r="D53" s="210"/>
      <c r="E53" s="210"/>
      <c r="F53" s="210"/>
      <c r="G53" s="210"/>
      <c r="H53" s="210"/>
      <c r="I53" s="15">
        <v>341822</v>
      </c>
      <c r="J53" s="15"/>
      <c r="K53" s="15">
        <v>294205</v>
      </c>
    </row>
    <row r="54" spans="2:11" x14ac:dyDescent="0.2">
      <c r="B54" s="4" t="s">
        <v>933</v>
      </c>
      <c r="C54" s="210"/>
      <c r="D54" s="210"/>
      <c r="E54" s="210"/>
      <c r="F54" s="210"/>
      <c r="G54" s="210"/>
      <c r="H54" s="210"/>
      <c r="I54" s="15">
        <v>1547464</v>
      </c>
      <c r="J54" s="15"/>
      <c r="K54" s="15">
        <v>1157435</v>
      </c>
    </row>
    <row r="55" spans="2:11" x14ac:dyDescent="0.2">
      <c r="B55" s="4" t="s">
        <v>783</v>
      </c>
      <c r="C55" s="210"/>
      <c r="D55" s="210"/>
      <c r="E55" s="210"/>
      <c r="F55" s="210"/>
      <c r="G55" s="210"/>
      <c r="H55" s="210"/>
      <c r="I55" s="15">
        <v>1678711</v>
      </c>
      <c r="J55" s="15"/>
      <c r="K55" s="15">
        <v>1692411</v>
      </c>
    </row>
    <row r="56" spans="2:11" hidden="1" x14ac:dyDescent="0.2">
      <c r="B56" s="4" t="s">
        <v>892</v>
      </c>
      <c r="C56" s="210"/>
      <c r="D56" s="210"/>
      <c r="E56" s="210"/>
      <c r="F56" s="210"/>
      <c r="G56" s="210"/>
      <c r="H56" s="210"/>
      <c r="I56" s="15"/>
      <c r="J56" s="15"/>
      <c r="K56" s="15">
        <v>0</v>
      </c>
    </row>
    <row r="57" spans="2:11" x14ac:dyDescent="0.2">
      <c r="B57" s="142" t="s">
        <v>915</v>
      </c>
      <c r="C57" s="142"/>
      <c r="D57" s="142"/>
      <c r="E57" s="142"/>
      <c r="F57" s="142"/>
      <c r="G57" s="142"/>
      <c r="H57" s="142"/>
      <c r="I57" s="15">
        <v>960749</v>
      </c>
      <c r="J57" s="15"/>
      <c r="K57" s="15">
        <v>925888</v>
      </c>
    </row>
    <row r="58" spans="2:11" x14ac:dyDescent="0.2">
      <c r="B58" s="4" t="s">
        <v>703</v>
      </c>
      <c r="C58" s="210"/>
      <c r="D58" s="210"/>
      <c r="E58" s="210"/>
      <c r="F58" s="210"/>
      <c r="G58" s="210"/>
      <c r="H58" s="210"/>
      <c r="I58" s="15">
        <v>266183</v>
      </c>
      <c r="J58" s="15"/>
      <c r="K58" s="15">
        <v>372955</v>
      </c>
    </row>
    <row r="59" spans="2:11" x14ac:dyDescent="0.2">
      <c r="B59" s="4" t="s">
        <v>932</v>
      </c>
      <c r="C59" s="210"/>
      <c r="D59" s="210"/>
      <c r="E59" s="210"/>
      <c r="F59" s="210"/>
      <c r="G59" s="210"/>
      <c r="H59" s="210"/>
      <c r="I59" s="15">
        <v>27555</v>
      </c>
      <c r="J59" s="15"/>
      <c r="K59" s="15">
        <v>0</v>
      </c>
    </row>
    <row r="60" spans="2:11" x14ac:dyDescent="0.2">
      <c r="B60" s="4" t="s">
        <v>702</v>
      </c>
      <c r="C60" s="210"/>
      <c r="D60" s="210"/>
      <c r="E60" s="210"/>
      <c r="F60" s="210"/>
      <c r="G60" s="210"/>
      <c r="H60" s="210"/>
      <c r="I60" s="15">
        <v>331557</v>
      </c>
      <c r="J60" s="15"/>
      <c r="K60" s="15">
        <v>252895</v>
      </c>
    </row>
    <row r="61" spans="2:11" x14ac:dyDescent="0.2">
      <c r="B61" s="4" t="s">
        <v>711</v>
      </c>
      <c r="C61" s="210"/>
      <c r="D61" s="210"/>
      <c r="E61" s="210"/>
      <c r="F61" s="210"/>
      <c r="G61" s="210"/>
      <c r="H61" s="210"/>
      <c r="I61" s="15">
        <v>556616</v>
      </c>
      <c r="J61" s="15"/>
      <c r="K61" s="15">
        <v>189316</v>
      </c>
    </row>
    <row r="62" spans="2:11" x14ac:dyDescent="0.2">
      <c r="B62" s="4" t="s">
        <v>894</v>
      </c>
      <c r="C62" s="210"/>
      <c r="D62" s="210"/>
      <c r="E62" s="210"/>
      <c r="F62" s="210"/>
      <c r="G62" s="210"/>
      <c r="H62" s="210"/>
      <c r="I62" s="15">
        <v>674943</v>
      </c>
      <c r="J62" s="15"/>
      <c r="K62" s="15">
        <v>350237</v>
      </c>
    </row>
    <row r="63" spans="2:11" x14ac:dyDescent="0.2">
      <c r="B63" s="4" t="s">
        <v>700</v>
      </c>
      <c r="C63" s="210"/>
      <c r="D63" s="210"/>
      <c r="E63" s="210"/>
      <c r="F63" s="210"/>
      <c r="G63" s="210"/>
      <c r="H63" s="210"/>
      <c r="I63" s="15">
        <v>33486</v>
      </c>
      <c r="J63" s="15"/>
      <c r="K63" s="15">
        <v>299374</v>
      </c>
    </row>
    <row r="64" spans="2:11" x14ac:dyDescent="0.2">
      <c r="B64" s="4" t="s">
        <v>778</v>
      </c>
      <c r="C64" s="210"/>
      <c r="D64" s="210"/>
      <c r="E64" s="210"/>
      <c r="F64" s="210"/>
      <c r="G64" s="210"/>
      <c r="H64" s="210"/>
      <c r="I64" s="15">
        <v>315837</v>
      </c>
      <c r="J64" s="15"/>
      <c r="K64" s="15">
        <v>96773</v>
      </c>
    </row>
    <row r="65" spans="1:11" x14ac:dyDescent="0.2">
      <c r="B65" s="4" t="s">
        <v>770</v>
      </c>
      <c r="C65" s="210"/>
      <c r="D65" s="210"/>
      <c r="E65" s="210"/>
      <c r="F65" s="210"/>
      <c r="G65" s="210"/>
      <c r="H65" s="210"/>
      <c r="I65" s="15">
        <v>72090</v>
      </c>
      <c r="J65" s="15"/>
      <c r="K65" s="15">
        <v>67792</v>
      </c>
    </row>
    <row r="66" spans="1:11" x14ac:dyDescent="0.2">
      <c r="B66" s="4" t="s">
        <v>108</v>
      </c>
      <c r="C66" s="210"/>
      <c r="D66" s="210"/>
      <c r="E66" s="210"/>
      <c r="F66" s="210"/>
      <c r="G66" s="210"/>
      <c r="H66" s="210"/>
      <c r="I66" s="15">
        <v>23729</v>
      </c>
      <c r="J66" s="15"/>
      <c r="K66" s="15">
        <v>34930</v>
      </c>
    </row>
    <row r="67" spans="1:11" ht="21" thickBot="1" x14ac:dyDescent="0.25">
      <c r="B67" s="129"/>
      <c r="C67" s="211"/>
      <c r="D67" s="211"/>
      <c r="E67" s="211"/>
      <c r="F67" s="211"/>
      <c r="G67" s="211"/>
      <c r="H67" s="211"/>
      <c r="I67" s="18">
        <f>SUM(I46:I66)</f>
        <v>21102434</v>
      </c>
      <c r="J67" s="22"/>
      <c r="K67" s="18">
        <f>SUM(K46:K66)</f>
        <v>18643071</v>
      </c>
    </row>
    <row r="68" spans="1:11" ht="6.75" customHeight="1" thickTop="1" x14ac:dyDescent="0.2">
      <c r="B68" s="129"/>
      <c r="C68" s="211"/>
      <c r="D68" s="211"/>
      <c r="E68" s="211"/>
      <c r="F68" s="211"/>
      <c r="G68" s="211"/>
      <c r="H68" s="211"/>
      <c r="I68" s="22"/>
      <c r="J68" s="22"/>
      <c r="K68" s="22"/>
    </row>
    <row r="69" spans="1:11" ht="27.75" customHeight="1" x14ac:dyDescent="0.2">
      <c r="B69" s="190"/>
      <c r="C69" s="190"/>
      <c r="D69" s="190"/>
      <c r="E69" s="190"/>
      <c r="F69" s="190"/>
      <c r="G69" s="190"/>
      <c r="H69" s="190"/>
      <c r="I69" s="191"/>
      <c r="J69" s="191"/>
      <c r="K69" s="191"/>
    </row>
    <row r="70" spans="1:11" x14ac:dyDescent="0.2">
      <c r="A70" s="238">
        <v>23</v>
      </c>
      <c r="B70" s="238"/>
      <c r="C70" s="238"/>
      <c r="D70" s="238"/>
      <c r="E70" s="238"/>
      <c r="F70" s="238"/>
      <c r="G70" s="238"/>
      <c r="H70" s="238"/>
      <c r="I70" s="238"/>
      <c r="J70" s="238"/>
      <c r="K70" s="238"/>
    </row>
    <row r="72" spans="1:11" x14ac:dyDescent="0.2">
      <c r="I72" s="48"/>
    </row>
  </sheetData>
  <mergeCells count="3">
    <mergeCell ref="B1:K1"/>
    <mergeCell ref="A70:K70"/>
    <mergeCell ref="B43:K43"/>
  </mergeCells>
  <printOptions horizontalCentered="1"/>
  <pageMargins left="0.47244094488188981" right="0.54" top="0.62992125984251968" bottom="0" header="0.19685039370078741" footer="0"/>
  <pageSetup paperSize="9" scale="70" firstPageNumber="5" orientation="portrait" useFirstPageNumber="1" r:id="rId1"/>
  <headerFooter alignWithMargins="0"/>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3"/>
  <sheetViews>
    <sheetView rightToLeft="1" zoomScale="90" zoomScaleNormal="90" zoomScaleSheetLayoutView="90" workbookViewId="0">
      <selection activeCell="A30" sqref="A30:XFD30"/>
    </sheetView>
  </sheetViews>
  <sheetFormatPr defaultColWidth="9.375" defaultRowHeight="20.25" x14ac:dyDescent="0.2"/>
  <cols>
    <col min="1" max="1" width="1.875" style="35" customWidth="1"/>
    <col min="2" max="2" width="47.125" style="35" customWidth="1"/>
    <col min="3" max="3" width="16.125" style="35" customWidth="1"/>
    <col min="4" max="4" width="1.625" style="35" customWidth="1"/>
    <col min="5" max="5" width="17.125" style="35" customWidth="1"/>
    <col min="6" max="6" width="1.875" style="35" customWidth="1"/>
    <col min="7" max="247" width="9.375" style="35"/>
    <col min="248" max="249" width="12.5" style="35" customWidth="1"/>
    <col min="250" max="250" width="18.875" style="35" customWidth="1"/>
    <col min="251" max="251" width="11.125" style="35" customWidth="1"/>
    <col min="252" max="252" width="9.5" style="35" customWidth="1"/>
    <col min="253" max="254" width="17.5" style="35" customWidth="1"/>
    <col min="255" max="255" width="1.875" style="35" customWidth="1"/>
    <col min="256" max="503" width="9.375" style="35"/>
    <col min="504" max="505" width="12.5" style="35" customWidth="1"/>
    <col min="506" max="506" width="18.875" style="35" customWidth="1"/>
    <col min="507" max="507" width="11.125" style="35" customWidth="1"/>
    <col min="508" max="508" width="9.5" style="35" customWidth="1"/>
    <col min="509" max="510" width="17.5" style="35" customWidth="1"/>
    <col min="511" max="511" width="1.875" style="35" customWidth="1"/>
    <col min="512" max="759" width="9.375" style="35"/>
    <col min="760" max="761" width="12.5" style="35" customWidth="1"/>
    <col min="762" max="762" width="18.875" style="35" customWidth="1"/>
    <col min="763" max="763" width="11.125" style="35" customWidth="1"/>
    <col min="764" max="764" width="9.5" style="35" customWidth="1"/>
    <col min="765" max="766" width="17.5" style="35" customWidth="1"/>
    <col min="767" max="767" width="1.875" style="35" customWidth="1"/>
    <col min="768" max="1015" width="9.375" style="35"/>
    <col min="1016" max="1017" width="12.5" style="35" customWidth="1"/>
    <col min="1018" max="1018" width="18.875" style="35" customWidth="1"/>
    <col min="1019" max="1019" width="11.125" style="35" customWidth="1"/>
    <col min="1020" max="1020" width="9.5" style="35" customWidth="1"/>
    <col min="1021" max="1022" width="17.5" style="35" customWidth="1"/>
    <col min="1023" max="1023" width="1.875" style="35" customWidth="1"/>
    <col min="1024" max="1271" width="9.375" style="35"/>
    <col min="1272" max="1273" width="12.5" style="35" customWidth="1"/>
    <col min="1274" max="1274" width="18.875" style="35" customWidth="1"/>
    <col min="1275" max="1275" width="11.125" style="35" customWidth="1"/>
    <col min="1276" max="1276" width="9.5" style="35" customWidth="1"/>
    <col min="1277" max="1278" width="17.5" style="35" customWidth="1"/>
    <col min="1279" max="1279" width="1.875" style="35" customWidth="1"/>
    <col min="1280" max="1527" width="9.375" style="35"/>
    <col min="1528" max="1529" width="12.5" style="35" customWidth="1"/>
    <col min="1530" max="1530" width="18.875" style="35" customWidth="1"/>
    <col min="1531" max="1531" width="11.125" style="35" customWidth="1"/>
    <col min="1532" max="1532" width="9.5" style="35" customWidth="1"/>
    <col min="1533" max="1534" width="17.5" style="35" customWidth="1"/>
    <col min="1535" max="1535" width="1.875" style="35" customWidth="1"/>
    <col min="1536" max="1783" width="9.375" style="35"/>
    <col min="1784" max="1785" width="12.5" style="35" customWidth="1"/>
    <col min="1786" max="1786" width="18.875" style="35" customWidth="1"/>
    <col min="1787" max="1787" width="11.125" style="35" customWidth="1"/>
    <col min="1788" max="1788" width="9.5" style="35" customWidth="1"/>
    <col min="1789" max="1790" width="17.5" style="35" customWidth="1"/>
    <col min="1791" max="1791" width="1.875" style="35" customWidth="1"/>
    <col min="1792" max="2039" width="9.375" style="35"/>
    <col min="2040" max="2041" width="12.5" style="35" customWidth="1"/>
    <col min="2042" max="2042" width="18.875" style="35" customWidth="1"/>
    <col min="2043" max="2043" width="11.125" style="35" customWidth="1"/>
    <col min="2044" max="2044" width="9.5" style="35" customWidth="1"/>
    <col min="2045" max="2046" width="17.5" style="35" customWidth="1"/>
    <col min="2047" max="2047" width="1.875" style="35" customWidth="1"/>
    <col min="2048" max="2295" width="9.375" style="35"/>
    <col min="2296" max="2297" width="12.5" style="35" customWidth="1"/>
    <col min="2298" max="2298" width="18.875" style="35" customWidth="1"/>
    <col min="2299" max="2299" width="11.125" style="35" customWidth="1"/>
    <col min="2300" max="2300" width="9.5" style="35" customWidth="1"/>
    <col min="2301" max="2302" width="17.5" style="35" customWidth="1"/>
    <col min="2303" max="2303" width="1.875" style="35" customWidth="1"/>
    <col min="2304" max="2551" width="9.375" style="35"/>
    <col min="2552" max="2553" width="12.5" style="35" customWidth="1"/>
    <col min="2554" max="2554" width="18.875" style="35" customWidth="1"/>
    <col min="2555" max="2555" width="11.125" style="35" customWidth="1"/>
    <col min="2556" max="2556" width="9.5" style="35" customWidth="1"/>
    <col min="2557" max="2558" width="17.5" style="35" customWidth="1"/>
    <col min="2559" max="2559" width="1.875" style="35" customWidth="1"/>
    <col min="2560" max="2807" width="9.375" style="35"/>
    <col min="2808" max="2809" width="12.5" style="35" customWidth="1"/>
    <col min="2810" max="2810" width="18.875" style="35" customWidth="1"/>
    <col min="2811" max="2811" width="11.125" style="35" customWidth="1"/>
    <col min="2812" max="2812" width="9.5" style="35" customWidth="1"/>
    <col min="2813" max="2814" width="17.5" style="35" customWidth="1"/>
    <col min="2815" max="2815" width="1.875" style="35" customWidth="1"/>
    <col min="2816" max="3063" width="9.375" style="35"/>
    <col min="3064" max="3065" width="12.5" style="35" customWidth="1"/>
    <col min="3066" max="3066" width="18.875" style="35" customWidth="1"/>
    <col min="3067" max="3067" width="11.125" style="35" customWidth="1"/>
    <col min="3068" max="3068" width="9.5" style="35" customWidth="1"/>
    <col min="3069" max="3070" width="17.5" style="35" customWidth="1"/>
    <col min="3071" max="3071" width="1.875" style="35" customWidth="1"/>
    <col min="3072" max="3319" width="9.375" style="35"/>
    <col min="3320" max="3321" width="12.5" style="35" customWidth="1"/>
    <col min="3322" max="3322" width="18.875" style="35" customWidth="1"/>
    <col min="3323" max="3323" width="11.125" style="35" customWidth="1"/>
    <col min="3324" max="3324" width="9.5" style="35" customWidth="1"/>
    <col min="3325" max="3326" width="17.5" style="35" customWidth="1"/>
    <col min="3327" max="3327" width="1.875" style="35" customWidth="1"/>
    <col min="3328" max="3575" width="9.375" style="35"/>
    <col min="3576" max="3577" width="12.5" style="35" customWidth="1"/>
    <col min="3578" max="3578" width="18.875" style="35" customWidth="1"/>
    <col min="3579" max="3579" width="11.125" style="35" customWidth="1"/>
    <col min="3580" max="3580" width="9.5" style="35" customWidth="1"/>
    <col min="3581" max="3582" width="17.5" style="35" customWidth="1"/>
    <col min="3583" max="3583" width="1.875" style="35" customWidth="1"/>
    <col min="3584" max="3831" width="9.375" style="35"/>
    <col min="3832" max="3833" width="12.5" style="35" customWidth="1"/>
    <col min="3834" max="3834" width="18.875" style="35" customWidth="1"/>
    <col min="3835" max="3835" width="11.125" style="35" customWidth="1"/>
    <col min="3836" max="3836" width="9.5" style="35" customWidth="1"/>
    <col min="3837" max="3838" width="17.5" style="35" customWidth="1"/>
    <col min="3839" max="3839" width="1.875" style="35" customWidth="1"/>
    <col min="3840" max="4087" width="9.375" style="35"/>
    <col min="4088" max="4089" width="12.5" style="35" customWidth="1"/>
    <col min="4090" max="4090" width="18.875" style="35" customWidth="1"/>
    <col min="4091" max="4091" width="11.125" style="35" customWidth="1"/>
    <col min="4092" max="4092" width="9.5" style="35" customWidth="1"/>
    <col min="4093" max="4094" width="17.5" style="35" customWidth="1"/>
    <col min="4095" max="4095" width="1.875" style="35" customWidth="1"/>
    <col min="4096" max="4343" width="9.375" style="35"/>
    <col min="4344" max="4345" width="12.5" style="35" customWidth="1"/>
    <col min="4346" max="4346" width="18.875" style="35" customWidth="1"/>
    <col min="4347" max="4347" width="11.125" style="35" customWidth="1"/>
    <col min="4348" max="4348" width="9.5" style="35" customWidth="1"/>
    <col min="4349" max="4350" width="17.5" style="35" customWidth="1"/>
    <col min="4351" max="4351" width="1.875" style="35" customWidth="1"/>
    <col min="4352" max="4599" width="9.375" style="35"/>
    <col min="4600" max="4601" width="12.5" style="35" customWidth="1"/>
    <col min="4602" max="4602" width="18.875" style="35" customWidth="1"/>
    <col min="4603" max="4603" width="11.125" style="35" customWidth="1"/>
    <col min="4604" max="4604" width="9.5" style="35" customWidth="1"/>
    <col min="4605" max="4606" width="17.5" style="35" customWidth="1"/>
    <col min="4607" max="4607" width="1.875" style="35" customWidth="1"/>
    <col min="4608" max="4855" width="9.375" style="35"/>
    <col min="4856" max="4857" width="12.5" style="35" customWidth="1"/>
    <col min="4858" max="4858" width="18.875" style="35" customWidth="1"/>
    <col min="4859" max="4859" width="11.125" style="35" customWidth="1"/>
    <col min="4860" max="4860" width="9.5" style="35" customWidth="1"/>
    <col min="4861" max="4862" width="17.5" style="35" customWidth="1"/>
    <col min="4863" max="4863" width="1.875" style="35" customWidth="1"/>
    <col min="4864" max="5111" width="9.375" style="35"/>
    <col min="5112" max="5113" width="12.5" style="35" customWidth="1"/>
    <col min="5114" max="5114" width="18.875" style="35" customWidth="1"/>
    <col min="5115" max="5115" width="11.125" style="35" customWidth="1"/>
    <col min="5116" max="5116" width="9.5" style="35" customWidth="1"/>
    <col min="5117" max="5118" width="17.5" style="35" customWidth="1"/>
    <col min="5119" max="5119" width="1.875" style="35" customWidth="1"/>
    <col min="5120" max="5367" width="9.375" style="35"/>
    <col min="5368" max="5369" width="12.5" style="35" customWidth="1"/>
    <col min="5370" max="5370" width="18.875" style="35" customWidth="1"/>
    <col min="5371" max="5371" width="11.125" style="35" customWidth="1"/>
    <col min="5372" max="5372" width="9.5" style="35" customWidth="1"/>
    <col min="5373" max="5374" width="17.5" style="35" customWidth="1"/>
    <col min="5375" max="5375" width="1.875" style="35" customWidth="1"/>
    <col min="5376" max="5623" width="9.375" style="35"/>
    <col min="5624" max="5625" width="12.5" style="35" customWidth="1"/>
    <col min="5626" max="5626" width="18.875" style="35" customWidth="1"/>
    <col min="5627" max="5627" width="11.125" style="35" customWidth="1"/>
    <col min="5628" max="5628" width="9.5" style="35" customWidth="1"/>
    <col min="5629" max="5630" width="17.5" style="35" customWidth="1"/>
    <col min="5631" max="5631" width="1.875" style="35" customWidth="1"/>
    <col min="5632" max="5879" width="9.375" style="35"/>
    <col min="5880" max="5881" width="12.5" style="35" customWidth="1"/>
    <col min="5882" max="5882" width="18.875" style="35" customWidth="1"/>
    <col min="5883" max="5883" width="11.125" style="35" customWidth="1"/>
    <col min="5884" max="5884" width="9.5" style="35" customWidth="1"/>
    <col min="5885" max="5886" width="17.5" style="35" customWidth="1"/>
    <col min="5887" max="5887" width="1.875" style="35" customWidth="1"/>
    <col min="5888" max="6135" width="9.375" style="35"/>
    <col min="6136" max="6137" width="12.5" style="35" customWidth="1"/>
    <col min="6138" max="6138" width="18.875" style="35" customWidth="1"/>
    <col min="6139" max="6139" width="11.125" style="35" customWidth="1"/>
    <col min="6140" max="6140" width="9.5" style="35" customWidth="1"/>
    <col min="6141" max="6142" width="17.5" style="35" customWidth="1"/>
    <col min="6143" max="6143" width="1.875" style="35" customWidth="1"/>
    <col min="6144" max="6391" width="9.375" style="35"/>
    <col min="6392" max="6393" width="12.5" style="35" customWidth="1"/>
    <col min="6394" max="6394" width="18.875" style="35" customWidth="1"/>
    <col min="6395" max="6395" width="11.125" style="35" customWidth="1"/>
    <col min="6396" max="6396" width="9.5" style="35" customWidth="1"/>
    <col min="6397" max="6398" width="17.5" style="35" customWidth="1"/>
    <col min="6399" max="6399" width="1.875" style="35" customWidth="1"/>
    <col min="6400" max="6647" width="9.375" style="35"/>
    <col min="6648" max="6649" width="12.5" style="35" customWidth="1"/>
    <col min="6650" max="6650" width="18.875" style="35" customWidth="1"/>
    <col min="6651" max="6651" width="11.125" style="35" customWidth="1"/>
    <col min="6652" max="6652" width="9.5" style="35" customWidth="1"/>
    <col min="6653" max="6654" width="17.5" style="35" customWidth="1"/>
    <col min="6655" max="6655" width="1.875" style="35" customWidth="1"/>
    <col min="6656" max="6903" width="9.375" style="35"/>
    <col min="6904" max="6905" width="12.5" style="35" customWidth="1"/>
    <col min="6906" max="6906" width="18.875" style="35" customWidth="1"/>
    <col min="6907" max="6907" width="11.125" style="35" customWidth="1"/>
    <col min="6908" max="6908" width="9.5" style="35" customWidth="1"/>
    <col min="6909" max="6910" width="17.5" style="35" customWidth="1"/>
    <col min="6911" max="6911" width="1.875" style="35" customWidth="1"/>
    <col min="6912" max="7159" width="9.375" style="35"/>
    <col min="7160" max="7161" width="12.5" style="35" customWidth="1"/>
    <col min="7162" max="7162" width="18.875" style="35" customWidth="1"/>
    <col min="7163" max="7163" width="11.125" style="35" customWidth="1"/>
    <col min="7164" max="7164" width="9.5" style="35" customWidth="1"/>
    <col min="7165" max="7166" width="17.5" style="35" customWidth="1"/>
    <col min="7167" max="7167" width="1.875" style="35" customWidth="1"/>
    <col min="7168" max="7415" width="9.375" style="35"/>
    <col min="7416" max="7417" width="12.5" style="35" customWidth="1"/>
    <col min="7418" max="7418" width="18.875" style="35" customWidth="1"/>
    <col min="7419" max="7419" width="11.125" style="35" customWidth="1"/>
    <col min="7420" max="7420" width="9.5" style="35" customWidth="1"/>
    <col min="7421" max="7422" width="17.5" style="35" customWidth="1"/>
    <col min="7423" max="7423" width="1.875" style="35" customWidth="1"/>
    <col min="7424" max="7671" width="9.375" style="35"/>
    <col min="7672" max="7673" width="12.5" style="35" customWidth="1"/>
    <col min="7674" max="7674" width="18.875" style="35" customWidth="1"/>
    <col min="7675" max="7675" width="11.125" style="35" customWidth="1"/>
    <col min="7676" max="7676" width="9.5" style="35" customWidth="1"/>
    <col min="7677" max="7678" width="17.5" style="35" customWidth="1"/>
    <col min="7679" max="7679" width="1.875" style="35" customWidth="1"/>
    <col min="7680" max="7927" width="9.375" style="35"/>
    <col min="7928" max="7929" width="12.5" style="35" customWidth="1"/>
    <col min="7930" max="7930" width="18.875" style="35" customWidth="1"/>
    <col min="7931" max="7931" width="11.125" style="35" customWidth="1"/>
    <col min="7932" max="7932" width="9.5" style="35" customWidth="1"/>
    <col min="7933" max="7934" width="17.5" style="35" customWidth="1"/>
    <col min="7935" max="7935" width="1.875" style="35" customWidth="1"/>
    <col min="7936" max="8183" width="9.375" style="35"/>
    <col min="8184" max="8185" width="12.5" style="35" customWidth="1"/>
    <col min="8186" max="8186" width="18.875" style="35" customWidth="1"/>
    <col min="8187" max="8187" width="11.125" style="35" customWidth="1"/>
    <col min="8188" max="8188" width="9.5" style="35" customWidth="1"/>
    <col min="8189" max="8190" width="17.5" style="35" customWidth="1"/>
    <col min="8191" max="8191" width="1.875" style="35" customWidth="1"/>
    <col min="8192" max="8439" width="9.375" style="35"/>
    <col min="8440" max="8441" width="12.5" style="35" customWidth="1"/>
    <col min="8442" max="8442" width="18.875" style="35" customWidth="1"/>
    <col min="8443" max="8443" width="11.125" style="35" customWidth="1"/>
    <col min="8444" max="8444" width="9.5" style="35" customWidth="1"/>
    <col min="8445" max="8446" width="17.5" style="35" customWidth="1"/>
    <col min="8447" max="8447" width="1.875" style="35" customWidth="1"/>
    <col min="8448" max="8695" width="9.375" style="35"/>
    <col min="8696" max="8697" width="12.5" style="35" customWidth="1"/>
    <col min="8698" max="8698" width="18.875" style="35" customWidth="1"/>
    <col min="8699" max="8699" width="11.125" style="35" customWidth="1"/>
    <col min="8700" max="8700" width="9.5" style="35" customWidth="1"/>
    <col min="8701" max="8702" width="17.5" style="35" customWidth="1"/>
    <col min="8703" max="8703" width="1.875" style="35" customWidth="1"/>
    <col min="8704" max="8951" width="9.375" style="35"/>
    <col min="8952" max="8953" width="12.5" style="35" customWidth="1"/>
    <col min="8954" max="8954" width="18.875" style="35" customWidth="1"/>
    <col min="8955" max="8955" width="11.125" style="35" customWidth="1"/>
    <col min="8956" max="8956" width="9.5" style="35" customWidth="1"/>
    <col min="8957" max="8958" width="17.5" style="35" customWidth="1"/>
    <col min="8959" max="8959" width="1.875" style="35" customWidth="1"/>
    <col min="8960" max="9207" width="9.375" style="35"/>
    <col min="9208" max="9209" width="12.5" style="35" customWidth="1"/>
    <col min="9210" max="9210" width="18.875" style="35" customWidth="1"/>
    <col min="9211" max="9211" width="11.125" style="35" customWidth="1"/>
    <col min="9212" max="9212" width="9.5" style="35" customWidth="1"/>
    <col min="9213" max="9214" width="17.5" style="35" customWidth="1"/>
    <col min="9215" max="9215" width="1.875" style="35" customWidth="1"/>
    <col min="9216" max="9463" width="9.375" style="35"/>
    <col min="9464" max="9465" width="12.5" style="35" customWidth="1"/>
    <col min="9466" max="9466" width="18.875" style="35" customWidth="1"/>
    <col min="9467" max="9467" width="11.125" style="35" customWidth="1"/>
    <col min="9468" max="9468" width="9.5" style="35" customWidth="1"/>
    <col min="9469" max="9470" width="17.5" style="35" customWidth="1"/>
    <col min="9471" max="9471" width="1.875" style="35" customWidth="1"/>
    <col min="9472" max="9719" width="9.375" style="35"/>
    <col min="9720" max="9721" width="12.5" style="35" customWidth="1"/>
    <col min="9722" max="9722" width="18.875" style="35" customWidth="1"/>
    <col min="9723" max="9723" width="11.125" style="35" customWidth="1"/>
    <col min="9724" max="9724" width="9.5" style="35" customWidth="1"/>
    <col min="9725" max="9726" width="17.5" style="35" customWidth="1"/>
    <col min="9727" max="9727" width="1.875" style="35" customWidth="1"/>
    <col min="9728" max="9975" width="9.375" style="35"/>
    <col min="9976" max="9977" width="12.5" style="35" customWidth="1"/>
    <col min="9978" max="9978" width="18.875" style="35" customWidth="1"/>
    <col min="9979" max="9979" width="11.125" style="35" customWidth="1"/>
    <col min="9980" max="9980" width="9.5" style="35" customWidth="1"/>
    <col min="9981" max="9982" width="17.5" style="35" customWidth="1"/>
    <col min="9983" max="9983" width="1.875" style="35" customWidth="1"/>
    <col min="9984" max="10231" width="9.375" style="35"/>
    <col min="10232" max="10233" width="12.5" style="35" customWidth="1"/>
    <col min="10234" max="10234" width="18.875" style="35" customWidth="1"/>
    <col min="10235" max="10235" width="11.125" style="35" customWidth="1"/>
    <col min="10236" max="10236" width="9.5" style="35" customWidth="1"/>
    <col min="10237" max="10238" width="17.5" style="35" customWidth="1"/>
    <col min="10239" max="10239" width="1.875" style="35" customWidth="1"/>
    <col min="10240" max="10487" width="9.375" style="35"/>
    <col min="10488" max="10489" width="12.5" style="35" customWidth="1"/>
    <col min="10490" max="10490" width="18.875" style="35" customWidth="1"/>
    <col min="10491" max="10491" width="11.125" style="35" customWidth="1"/>
    <col min="10492" max="10492" width="9.5" style="35" customWidth="1"/>
    <col min="10493" max="10494" width="17.5" style="35" customWidth="1"/>
    <col min="10495" max="10495" width="1.875" style="35" customWidth="1"/>
    <col min="10496" max="10743" width="9.375" style="35"/>
    <col min="10744" max="10745" width="12.5" style="35" customWidth="1"/>
    <col min="10746" max="10746" width="18.875" style="35" customWidth="1"/>
    <col min="10747" max="10747" width="11.125" style="35" customWidth="1"/>
    <col min="10748" max="10748" width="9.5" style="35" customWidth="1"/>
    <col min="10749" max="10750" width="17.5" style="35" customWidth="1"/>
    <col min="10751" max="10751" width="1.875" style="35" customWidth="1"/>
    <col min="10752" max="10999" width="9.375" style="35"/>
    <col min="11000" max="11001" width="12.5" style="35" customWidth="1"/>
    <col min="11002" max="11002" width="18.875" style="35" customWidth="1"/>
    <col min="11003" max="11003" width="11.125" style="35" customWidth="1"/>
    <col min="11004" max="11004" width="9.5" style="35" customWidth="1"/>
    <col min="11005" max="11006" width="17.5" style="35" customWidth="1"/>
    <col min="11007" max="11007" width="1.875" style="35" customWidth="1"/>
    <col min="11008" max="11255" width="9.375" style="35"/>
    <col min="11256" max="11257" width="12.5" style="35" customWidth="1"/>
    <col min="11258" max="11258" width="18.875" style="35" customWidth="1"/>
    <col min="11259" max="11259" width="11.125" style="35" customWidth="1"/>
    <col min="11260" max="11260" width="9.5" style="35" customWidth="1"/>
    <col min="11261" max="11262" width="17.5" style="35" customWidth="1"/>
    <col min="11263" max="11263" width="1.875" style="35" customWidth="1"/>
    <col min="11264" max="11511" width="9.375" style="35"/>
    <col min="11512" max="11513" width="12.5" style="35" customWidth="1"/>
    <col min="11514" max="11514" width="18.875" style="35" customWidth="1"/>
    <col min="11515" max="11515" width="11.125" style="35" customWidth="1"/>
    <col min="11516" max="11516" width="9.5" style="35" customWidth="1"/>
    <col min="11517" max="11518" width="17.5" style="35" customWidth="1"/>
    <col min="11519" max="11519" width="1.875" style="35" customWidth="1"/>
    <col min="11520" max="11767" width="9.375" style="35"/>
    <col min="11768" max="11769" width="12.5" style="35" customWidth="1"/>
    <col min="11770" max="11770" width="18.875" style="35" customWidth="1"/>
    <col min="11771" max="11771" width="11.125" style="35" customWidth="1"/>
    <col min="11772" max="11772" width="9.5" style="35" customWidth="1"/>
    <col min="11773" max="11774" width="17.5" style="35" customWidth="1"/>
    <col min="11775" max="11775" width="1.875" style="35" customWidth="1"/>
    <col min="11776" max="12023" width="9.375" style="35"/>
    <col min="12024" max="12025" width="12.5" style="35" customWidth="1"/>
    <col min="12026" max="12026" width="18.875" style="35" customWidth="1"/>
    <col min="12027" max="12027" width="11.125" style="35" customWidth="1"/>
    <col min="12028" max="12028" width="9.5" style="35" customWidth="1"/>
    <col min="12029" max="12030" width="17.5" style="35" customWidth="1"/>
    <col min="12031" max="12031" width="1.875" style="35" customWidth="1"/>
    <col min="12032" max="12279" width="9.375" style="35"/>
    <col min="12280" max="12281" width="12.5" style="35" customWidth="1"/>
    <col min="12282" max="12282" width="18.875" style="35" customWidth="1"/>
    <col min="12283" max="12283" width="11.125" style="35" customWidth="1"/>
    <col min="12284" max="12284" width="9.5" style="35" customWidth="1"/>
    <col min="12285" max="12286" width="17.5" style="35" customWidth="1"/>
    <col min="12287" max="12287" width="1.875" style="35" customWidth="1"/>
    <col min="12288" max="12535" width="9.375" style="35"/>
    <col min="12536" max="12537" width="12.5" style="35" customWidth="1"/>
    <col min="12538" max="12538" width="18.875" style="35" customWidth="1"/>
    <col min="12539" max="12539" width="11.125" style="35" customWidth="1"/>
    <col min="12540" max="12540" width="9.5" style="35" customWidth="1"/>
    <col min="12541" max="12542" width="17.5" style="35" customWidth="1"/>
    <col min="12543" max="12543" width="1.875" style="35" customWidth="1"/>
    <col min="12544" max="12791" width="9.375" style="35"/>
    <col min="12792" max="12793" width="12.5" style="35" customWidth="1"/>
    <col min="12794" max="12794" width="18.875" style="35" customWidth="1"/>
    <col min="12795" max="12795" width="11.125" style="35" customWidth="1"/>
    <col min="12796" max="12796" width="9.5" style="35" customWidth="1"/>
    <col min="12797" max="12798" width="17.5" style="35" customWidth="1"/>
    <col min="12799" max="12799" width="1.875" style="35" customWidth="1"/>
    <col min="12800" max="13047" width="9.375" style="35"/>
    <col min="13048" max="13049" width="12.5" style="35" customWidth="1"/>
    <col min="13050" max="13050" width="18.875" style="35" customWidth="1"/>
    <col min="13051" max="13051" width="11.125" style="35" customWidth="1"/>
    <col min="13052" max="13052" width="9.5" style="35" customWidth="1"/>
    <col min="13053" max="13054" width="17.5" style="35" customWidth="1"/>
    <col min="13055" max="13055" width="1.875" style="35" customWidth="1"/>
    <col min="13056" max="13303" width="9.375" style="35"/>
    <col min="13304" max="13305" width="12.5" style="35" customWidth="1"/>
    <col min="13306" max="13306" width="18.875" style="35" customWidth="1"/>
    <col min="13307" max="13307" width="11.125" style="35" customWidth="1"/>
    <col min="13308" max="13308" width="9.5" style="35" customWidth="1"/>
    <col min="13309" max="13310" width="17.5" style="35" customWidth="1"/>
    <col min="13311" max="13311" width="1.875" style="35" customWidth="1"/>
    <col min="13312" max="13559" width="9.375" style="35"/>
    <col min="13560" max="13561" width="12.5" style="35" customWidth="1"/>
    <col min="13562" max="13562" width="18.875" style="35" customWidth="1"/>
    <col min="13563" max="13563" width="11.125" style="35" customWidth="1"/>
    <col min="13564" max="13564" width="9.5" style="35" customWidth="1"/>
    <col min="13565" max="13566" width="17.5" style="35" customWidth="1"/>
    <col min="13567" max="13567" width="1.875" style="35" customWidth="1"/>
    <col min="13568" max="13815" width="9.375" style="35"/>
    <col min="13816" max="13817" width="12.5" style="35" customWidth="1"/>
    <col min="13818" max="13818" width="18.875" style="35" customWidth="1"/>
    <col min="13819" max="13819" width="11.125" style="35" customWidth="1"/>
    <col min="13820" max="13820" width="9.5" style="35" customWidth="1"/>
    <col min="13821" max="13822" width="17.5" style="35" customWidth="1"/>
    <col min="13823" max="13823" width="1.875" style="35" customWidth="1"/>
    <col min="13824" max="14071" width="9.375" style="35"/>
    <col min="14072" max="14073" width="12.5" style="35" customWidth="1"/>
    <col min="14074" max="14074" width="18.875" style="35" customWidth="1"/>
    <col min="14075" max="14075" width="11.125" style="35" customWidth="1"/>
    <col min="14076" max="14076" width="9.5" style="35" customWidth="1"/>
    <col min="14077" max="14078" width="17.5" style="35" customWidth="1"/>
    <col min="14079" max="14079" width="1.875" style="35" customWidth="1"/>
    <col min="14080" max="14327" width="9.375" style="35"/>
    <col min="14328" max="14329" width="12.5" style="35" customWidth="1"/>
    <col min="14330" max="14330" width="18.875" style="35" customWidth="1"/>
    <col min="14331" max="14331" width="11.125" style="35" customWidth="1"/>
    <col min="14332" max="14332" width="9.5" style="35" customWidth="1"/>
    <col min="14333" max="14334" width="17.5" style="35" customWidth="1"/>
    <col min="14335" max="14335" width="1.875" style="35" customWidth="1"/>
    <col min="14336" max="14583" width="9.375" style="35"/>
    <col min="14584" max="14585" width="12.5" style="35" customWidth="1"/>
    <col min="14586" max="14586" width="18.875" style="35" customWidth="1"/>
    <col min="14587" max="14587" width="11.125" style="35" customWidth="1"/>
    <col min="14588" max="14588" width="9.5" style="35" customWidth="1"/>
    <col min="14589" max="14590" width="17.5" style="35" customWidth="1"/>
    <col min="14591" max="14591" width="1.875" style="35" customWidth="1"/>
    <col min="14592" max="14839" width="9.375" style="35"/>
    <col min="14840" max="14841" width="12.5" style="35" customWidth="1"/>
    <col min="14842" max="14842" width="18.875" style="35" customWidth="1"/>
    <col min="14843" max="14843" width="11.125" style="35" customWidth="1"/>
    <col min="14844" max="14844" width="9.5" style="35" customWidth="1"/>
    <col min="14845" max="14846" width="17.5" style="35" customWidth="1"/>
    <col min="14847" max="14847" width="1.875" style="35" customWidth="1"/>
    <col min="14848" max="15095" width="9.375" style="35"/>
    <col min="15096" max="15097" width="12.5" style="35" customWidth="1"/>
    <col min="15098" max="15098" width="18.875" style="35" customWidth="1"/>
    <col min="15099" max="15099" width="11.125" style="35" customWidth="1"/>
    <col min="15100" max="15100" width="9.5" style="35" customWidth="1"/>
    <col min="15101" max="15102" width="17.5" style="35" customWidth="1"/>
    <col min="15103" max="15103" width="1.875" style="35" customWidth="1"/>
    <col min="15104" max="15351" width="9.375" style="35"/>
    <col min="15352" max="15353" width="12.5" style="35" customWidth="1"/>
    <col min="15354" max="15354" width="18.875" style="35" customWidth="1"/>
    <col min="15355" max="15355" width="11.125" style="35" customWidth="1"/>
    <col min="15356" max="15356" width="9.5" style="35" customWidth="1"/>
    <col min="15357" max="15358" width="17.5" style="35" customWidth="1"/>
    <col min="15359" max="15359" width="1.875" style="35" customWidth="1"/>
    <col min="15360" max="15607" width="9.375" style="35"/>
    <col min="15608" max="15609" width="12.5" style="35" customWidth="1"/>
    <col min="15610" max="15610" width="18.875" style="35" customWidth="1"/>
    <col min="15611" max="15611" width="11.125" style="35" customWidth="1"/>
    <col min="15612" max="15612" width="9.5" style="35" customWidth="1"/>
    <col min="15613" max="15614" width="17.5" style="35" customWidth="1"/>
    <col min="15615" max="15615" width="1.875" style="35" customWidth="1"/>
    <col min="15616" max="15863" width="9.375" style="35"/>
    <col min="15864" max="15865" width="12.5" style="35" customWidth="1"/>
    <col min="15866" max="15866" width="18.875" style="35" customWidth="1"/>
    <col min="15867" max="15867" width="11.125" style="35" customWidth="1"/>
    <col min="15868" max="15868" width="9.5" style="35" customWidth="1"/>
    <col min="15869" max="15870" width="17.5" style="35" customWidth="1"/>
    <col min="15871" max="15871" width="1.875" style="35" customWidth="1"/>
    <col min="15872" max="16119" width="9.375" style="35"/>
    <col min="16120" max="16121" width="12.5" style="35" customWidth="1"/>
    <col min="16122" max="16122" width="18.875" style="35" customWidth="1"/>
    <col min="16123" max="16123" width="11.125" style="35" customWidth="1"/>
    <col min="16124" max="16124" width="9.5" style="35" customWidth="1"/>
    <col min="16125" max="16126" width="17.5" style="35" customWidth="1"/>
    <col min="16127" max="16127" width="1.875" style="35" customWidth="1"/>
    <col min="16128" max="16384" width="9.375" style="35"/>
  </cols>
  <sheetData>
    <row r="1" spans="1:7" x14ac:dyDescent="0.2">
      <c r="B1" s="234"/>
      <c r="C1" s="234"/>
      <c r="D1" s="234"/>
      <c r="E1" s="234"/>
    </row>
    <row r="2" spans="1:7" x14ac:dyDescent="0.2">
      <c r="A2" s="37"/>
      <c r="B2" s="37" t="str">
        <f>'المركز المالي'!B1</f>
        <v xml:space="preserve">جمعية الدعوة والإرشاد وتوعية الجاليات بالروضة </v>
      </c>
      <c r="E2" s="36"/>
      <c r="F2" s="37"/>
      <c r="G2" s="37"/>
    </row>
    <row r="3" spans="1:7" x14ac:dyDescent="0.2">
      <c r="A3" s="84"/>
      <c r="B3" s="27" t="str">
        <f>'المركز المالي'!B2</f>
        <v>مسجلة بالمركز الوطني لتنمية القطاع غير الربحي  برقم (3415)</v>
      </c>
      <c r="E3" s="84"/>
      <c r="F3" s="84"/>
      <c r="G3" s="84"/>
    </row>
    <row r="4" spans="1:7" x14ac:dyDescent="0.2">
      <c r="B4" s="84" t="s">
        <v>938</v>
      </c>
      <c r="E4" s="36"/>
    </row>
    <row r="5" spans="1:7" x14ac:dyDescent="0.2">
      <c r="B5" s="90" t="s">
        <v>12</v>
      </c>
      <c r="C5" s="39"/>
      <c r="D5" s="126"/>
      <c r="E5" s="38"/>
      <c r="G5" s="84"/>
    </row>
    <row r="6" spans="1:7" ht="12.75" customHeight="1" x14ac:dyDescent="0.2">
      <c r="B6" s="84"/>
      <c r="C6" s="84"/>
      <c r="D6" s="84"/>
      <c r="E6" s="84"/>
    </row>
    <row r="7" spans="1:7" s="123" customFormat="1" x14ac:dyDescent="0.2">
      <c r="B7" s="124"/>
      <c r="C7" s="40" t="s">
        <v>49</v>
      </c>
      <c r="D7" s="124"/>
      <c r="E7" s="40" t="s">
        <v>49</v>
      </c>
    </row>
    <row r="8" spans="1:7" x14ac:dyDescent="0.2">
      <c r="B8" s="129" t="s">
        <v>964</v>
      </c>
      <c r="C8" s="20" t="s">
        <v>923</v>
      </c>
      <c r="D8" s="41"/>
      <c r="E8" s="20" t="s">
        <v>800</v>
      </c>
    </row>
    <row r="9" spans="1:7" ht="30" customHeight="1" x14ac:dyDescent="0.2">
      <c r="B9" s="4" t="s">
        <v>802</v>
      </c>
      <c r="C9" s="15">
        <v>380221</v>
      </c>
      <c r="D9" s="15"/>
      <c r="E9" s="15">
        <v>507220</v>
      </c>
    </row>
    <row r="10" spans="1:7" ht="30" customHeight="1" x14ac:dyDescent="0.2">
      <c r="B10" s="4" t="s">
        <v>109</v>
      </c>
      <c r="C10" s="15">
        <v>63538</v>
      </c>
      <c r="D10" s="15"/>
      <c r="E10" s="15">
        <v>93313</v>
      </c>
    </row>
    <row r="11" spans="1:7" ht="30" customHeight="1" x14ac:dyDescent="0.2">
      <c r="B11" s="4" t="s">
        <v>110</v>
      </c>
      <c r="C11" s="15">
        <v>183807</v>
      </c>
      <c r="D11" s="15"/>
      <c r="E11" s="15">
        <v>103762</v>
      </c>
    </row>
    <row r="12" spans="1:7" ht="30" hidden="1" customHeight="1" x14ac:dyDescent="0.2">
      <c r="B12" s="4" t="s">
        <v>697</v>
      </c>
      <c r="C12" s="15"/>
      <c r="D12" s="15"/>
      <c r="E12" s="15">
        <v>0</v>
      </c>
    </row>
    <row r="13" spans="1:7" ht="30" customHeight="1" x14ac:dyDescent="0.2">
      <c r="B13" s="4" t="s">
        <v>96</v>
      </c>
      <c r="C13" s="15">
        <v>506</v>
      </c>
      <c r="D13" s="15"/>
      <c r="E13" s="15">
        <v>1613</v>
      </c>
    </row>
    <row r="14" spans="1:7" hidden="1" x14ac:dyDescent="0.2">
      <c r="B14" s="4" t="s">
        <v>708</v>
      </c>
      <c r="C14" s="15"/>
      <c r="D14" s="15"/>
      <c r="E14" s="15">
        <v>0</v>
      </c>
    </row>
    <row r="15" spans="1:7" ht="31.5" customHeight="1" x14ac:dyDescent="0.2">
      <c r="B15" s="204" t="s">
        <v>387</v>
      </c>
      <c r="C15" s="15">
        <v>131050</v>
      </c>
      <c r="D15" s="15"/>
      <c r="E15" s="15">
        <v>8249</v>
      </c>
    </row>
    <row r="16" spans="1:7" ht="31.5" customHeight="1" x14ac:dyDescent="0.2">
      <c r="B16" s="4" t="s">
        <v>141</v>
      </c>
      <c r="C16" s="15">
        <v>16432</v>
      </c>
      <c r="D16" s="15"/>
      <c r="E16" s="15">
        <v>15957</v>
      </c>
    </row>
    <row r="17" spans="2:5" ht="31.5" customHeight="1" x14ac:dyDescent="0.2">
      <c r="B17" s="4" t="s">
        <v>709</v>
      </c>
      <c r="C17" s="15">
        <v>788</v>
      </c>
      <c r="D17" s="15"/>
      <c r="E17" s="15">
        <v>1912</v>
      </c>
    </row>
    <row r="18" spans="2:5" ht="31.5" hidden="1" customHeight="1" x14ac:dyDescent="0.2">
      <c r="B18" s="4" t="s">
        <v>891</v>
      </c>
      <c r="C18" s="15"/>
      <c r="D18" s="15"/>
      <c r="E18" s="15">
        <v>0</v>
      </c>
    </row>
    <row r="19" spans="2:5" ht="31.5" hidden="1" customHeight="1" x14ac:dyDescent="0.2">
      <c r="B19" s="4" t="s">
        <v>710</v>
      </c>
      <c r="C19" s="15"/>
      <c r="D19" s="15"/>
      <c r="E19" s="15"/>
    </row>
    <row r="20" spans="2:5" ht="31.5" customHeight="1" x14ac:dyDescent="0.2">
      <c r="B20" s="4" t="s">
        <v>112</v>
      </c>
      <c r="C20" s="15">
        <v>26579</v>
      </c>
      <c r="D20" s="15"/>
      <c r="E20" s="15">
        <f>48624+2943</f>
        <v>51567</v>
      </c>
    </row>
    <row r="21" spans="2:5" ht="31.5" customHeight="1" thickBot="1" x14ac:dyDescent="0.25">
      <c r="B21" s="129"/>
      <c r="C21" s="18">
        <f>SUM(C9:C20)</f>
        <v>802921</v>
      </c>
      <c r="D21" s="22"/>
      <c r="E21" s="18">
        <f>SUM(E9:E20)</f>
        <v>783593</v>
      </c>
    </row>
    <row r="22" spans="2:5" ht="21" thickTop="1" x14ac:dyDescent="0.2">
      <c r="B22" s="129"/>
      <c r="C22" s="22"/>
      <c r="D22" s="22"/>
      <c r="E22" s="22"/>
    </row>
    <row r="23" spans="2:5" ht="27.75" customHeight="1" x14ac:dyDescent="0.2">
      <c r="B23" s="129"/>
      <c r="C23" s="212" t="s">
        <v>113</v>
      </c>
      <c r="D23" s="207"/>
      <c r="E23" s="212" t="s">
        <v>113</v>
      </c>
    </row>
    <row r="24" spans="2:5" ht="42.75" customHeight="1" x14ac:dyDescent="0.2">
      <c r="B24" s="211" t="s">
        <v>965</v>
      </c>
      <c r="C24" s="20" t="s">
        <v>923</v>
      </c>
      <c r="D24" s="41"/>
      <c r="E24" s="20" t="s">
        <v>800</v>
      </c>
    </row>
    <row r="25" spans="2:5" ht="42.75" customHeight="1" x14ac:dyDescent="0.2">
      <c r="B25" s="210" t="s">
        <v>114</v>
      </c>
      <c r="C25" s="15">
        <v>24030</v>
      </c>
      <c r="D25" s="15"/>
      <c r="E25" s="15">
        <v>31142</v>
      </c>
    </row>
    <row r="26" spans="2:5" ht="42.75" customHeight="1" x14ac:dyDescent="0.2">
      <c r="B26" s="210" t="s">
        <v>115</v>
      </c>
      <c r="C26" s="15">
        <v>15514</v>
      </c>
      <c r="D26" s="15"/>
      <c r="E26" s="15">
        <v>18086</v>
      </c>
    </row>
    <row r="27" spans="2:5" ht="42.75" customHeight="1" x14ac:dyDescent="0.2">
      <c r="B27" s="210" t="s">
        <v>116</v>
      </c>
      <c r="C27" s="15">
        <v>1094318</v>
      </c>
      <c r="D27" s="15"/>
      <c r="E27" s="15">
        <v>955683</v>
      </c>
    </row>
    <row r="28" spans="2:5" ht="42.75" customHeight="1" thickBot="1" x14ac:dyDescent="0.25">
      <c r="B28" s="129"/>
      <c r="C28" s="18">
        <f>SUM(C25:C27)</f>
        <v>1133862</v>
      </c>
      <c r="D28" s="22"/>
      <c r="E28" s="18">
        <f>SUM(E25:E27)</f>
        <v>1004911</v>
      </c>
    </row>
    <row r="29" spans="2:5" ht="27.75" customHeight="1" thickTop="1" x14ac:dyDescent="0.2">
      <c r="B29" s="129"/>
      <c r="C29" s="22"/>
      <c r="D29" s="22"/>
      <c r="E29" s="22"/>
    </row>
    <row r="30" spans="2:5" ht="27.75" customHeight="1" x14ac:dyDescent="0.2">
      <c r="B30" s="226"/>
      <c r="C30" s="22"/>
      <c r="D30" s="22"/>
      <c r="E30" s="22"/>
    </row>
    <row r="31" spans="2:5" ht="33" customHeight="1" x14ac:dyDescent="0.2">
      <c r="B31" s="129"/>
      <c r="C31" s="22"/>
      <c r="D31" s="22"/>
      <c r="E31" s="22"/>
    </row>
    <row r="32" spans="2:5" x14ac:dyDescent="0.2">
      <c r="B32" s="39"/>
      <c r="C32" s="39"/>
      <c r="D32" s="39"/>
      <c r="E32" s="39"/>
    </row>
    <row r="33" spans="1:5" x14ac:dyDescent="0.2">
      <c r="A33" s="238">
        <v>24</v>
      </c>
      <c r="B33" s="238"/>
      <c r="C33" s="238"/>
      <c r="D33" s="238"/>
      <c r="E33" s="238"/>
    </row>
  </sheetData>
  <mergeCells count="2">
    <mergeCell ref="B1:E1"/>
    <mergeCell ref="A33:E33"/>
  </mergeCells>
  <printOptions horizontalCentered="1"/>
  <pageMargins left="0.47244094488188981" right="0.6692913385826772" top="0.62992125984251968" bottom="0" header="0.19685039370078741" footer="0"/>
  <pageSetup paperSize="9" scale="90" firstPageNumber="5" orientation="portrait" useFirstPageNumber="1" r:id="rId1"/>
  <headerFooter alignWithMargins="0"/>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1"/>
  <sheetViews>
    <sheetView rightToLeft="1" topLeftCell="B1" zoomScale="130" zoomScaleNormal="130" zoomScaleSheetLayoutView="145" workbookViewId="0">
      <selection activeCell="B37" sqref="A37:XFD37"/>
    </sheetView>
  </sheetViews>
  <sheetFormatPr defaultColWidth="9.375" defaultRowHeight="20.25" x14ac:dyDescent="0.2"/>
  <cols>
    <col min="1" max="1" width="1.875" style="35" hidden="1" customWidth="1"/>
    <col min="2" max="2" width="42.625" style="35" customWidth="1"/>
    <col min="3" max="3" width="14.625" style="35" customWidth="1"/>
    <col min="4" max="4" width="1.625" style="35" customWidth="1"/>
    <col min="5" max="5" width="13.75" style="35" customWidth="1"/>
    <col min="6" max="6" width="1.875" style="35" customWidth="1"/>
    <col min="7" max="248" width="9.375" style="35"/>
    <col min="249" max="250" width="12.5" style="35" customWidth="1"/>
    <col min="251" max="251" width="18.875" style="35" customWidth="1"/>
    <col min="252" max="252" width="11.125" style="35" customWidth="1"/>
    <col min="253" max="253" width="9.5" style="35" customWidth="1"/>
    <col min="254" max="255" width="17.5" style="35" customWidth="1"/>
    <col min="256" max="256" width="1.875" style="35" customWidth="1"/>
    <col min="257" max="504" width="9.375" style="35"/>
    <col min="505" max="506" width="12.5" style="35" customWidth="1"/>
    <col min="507" max="507" width="18.875" style="35" customWidth="1"/>
    <col min="508" max="508" width="11.125" style="35" customWidth="1"/>
    <col min="509" max="509" width="9.5" style="35" customWidth="1"/>
    <col min="510" max="511" width="17.5" style="35" customWidth="1"/>
    <col min="512" max="512" width="1.875" style="35" customWidth="1"/>
    <col min="513" max="760" width="9.375" style="35"/>
    <col min="761" max="762" width="12.5" style="35" customWidth="1"/>
    <col min="763" max="763" width="18.875" style="35" customWidth="1"/>
    <col min="764" max="764" width="11.125" style="35" customWidth="1"/>
    <col min="765" max="765" width="9.5" style="35" customWidth="1"/>
    <col min="766" max="767" width="17.5" style="35" customWidth="1"/>
    <col min="768" max="768" width="1.875" style="35" customWidth="1"/>
    <col min="769" max="1016" width="9.375" style="35"/>
    <col min="1017" max="1018" width="12.5" style="35" customWidth="1"/>
    <col min="1019" max="1019" width="18.875" style="35" customWidth="1"/>
    <col min="1020" max="1020" width="11.125" style="35" customWidth="1"/>
    <col min="1021" max="1021" width="9.5" style="35" customWidth="1"/>
    <col min="1022" max="1023" width="17.5" style="35" customWidth="1"/>
    <col min="1024" max="1024" width="1.875" style="35" customWidth="1"/>
    <col min="1025" max="1272" width="9.375" style="35"/>
    <col min="1273" max="1274" width="12.5" style="35" customWidth="1"/>
    <col min="1275" max="1275" width="18.875" style="35" customWidth="1"/>
    <col min="1276" max="1276" width="11.125" style="35" customWidth="1"/>
    <col min="1277" max="1277" width="9.5" style="35" customWidth="1"/>
    <col min="1278" max="1279" width="17.5" style="35" customWidth="1"/>
    <col min="1280" max="1280" width="1.875" style="35" customWidth="1"/>
    <col min="1281" max="1528" width="9.375" style="35"/>
    <col min="1529" max="1530" width="12.5" style="35" customWidth="1"/>
    <col min="1531" max="1531" width="18.875" style="35" customWidth="1"/>
    <col min="1532" max="1532" width="11.125" style="35" customWidth="1"/>
    <col min="1533" max="1533" width="9.5" style="35" customWidth="1"/>
    <col min="1534" max="1535" width="17.5" style="35" customWidth="1"/>
    <col min="1536" max="1536" width="1.875" style="35" customWidth="1"/>
    <col min="1537" max="1784" width="9.375" style="35"/>
    <col min="1785" max="1786" width="12.5" style="35" customWidth="1"/>
    <col min="1787" max="1787" width="18.875" style="35" customWidth="1"/>
    <col min="1788" max="1788" width="11.125" style="35" customWidth="1"/>
    <col min="1789" max="1789" width="9.5" style="35" customWidth="1"/>
    <col min="1790" max="1791" width="17.5" style="35" customWidth="1"/>
    <col min="1792" max="1792" width="1.875" style="35" customWidth="1"/>
    <col min="1793" max="2040" width="9.375" style="35"/>
    <col min="2041" max="2042" width="12.5" style="35" customWidth="1"/>
    <col min="2043" max="2043" width="18.875" style="35" customWidth="1"/>
    <col min="2044" max="2044" width="11.125" style="35" customWidth="1"/>
    <col min="2045" max="2045" width="9.5" style="35" customWidth="1"/>
    <col min="2046" max="2047" width="17.5" style="35" customWidth="1"/>
    <col min="2048" max="2048" width="1.875" style="35" customWidth="1"/>
    <col min="2049" max="2296" width="9.375" style="35"/>
    <col min="2297" max="2298" width="12.5" style="35" customWidth="1"/>
    <col min="2299" max="2299" width="18.875" style="35" customWidth="1"/>
    <col min="2300" max="2300" width="11.125" style="35" customWidth="1"/>
    <col min="2301" max="2301" width="9.5" style="35" customWidth="1"/>
    <col min="2302" max="2303" width="17.5" style="35" customWidth="1"/>
    <col min="2304" max="2304" width="1.875" style="35" customWidth="1"/>
    <col min="2305" max="2552" width="9.375" style="35"/>
    <col min="2553" max="2554" width="12.5" style="35" customWidth="1"/>
    <col min="2555" max="2555" width="18.875" style="35" customWidth="1"/>
    <col min="2556" max="2556" width="11.125" style="35" customWidth="1"/>
    <col min="2557" max="2557" width="9.5" style="35" customWidth="1"/>
    <col min="2558" max="2559" width="17.5" style="35" customWidth="1"/>
    <col min="2560" max="2560" width="1.875" style="35" customWidth="1"/>
    <col min="2561" max="2808" width="9.375" style="35"/>
    <col min="2809" max="2810" width="12.5" style="35" customWidth="1"/>
    <col min="2811" max="2811" width="18.875" style="35" customWidth="1"/>
    <col min="2812" max="2812" width="11.125" style="35" customWidth="1"/>
    <col min="2813" max="2813" width="9.5" style="35" customWidth="1"/>
    <col min="2814" max="2815" width="17.5" style="35" customWidth="1"/>
    <col min="2816" max="2816" width="1.875" style="35" customWidth="1"/>
    <col min="2817" max="3064" width="9.375" style="35"/>
    <col min="3065" max="3066" width="12.5" style="35" customWidth="1"/>
    <col min="3067" max="3067" width="18.875" style="35" customWidth="1"/>
    <col min="3068" max="3068" width="11.125" style="35" customWidth="1"/>
    <col min="3069" max="3069" width="9.5" style="35" customWidth="1"/>
    <col min="3070" max="3071" width="17.5" style="35" customWidth="1"/>
    <col min="3072" max="3072" width="1.875" style="35" customWidth="1"/>
    <col min="3073" max="3320" width="9.375" style="35"/>
    <col min="3321" max="3322" width="12.5" style="35" customWidth="1"/>
    <col min="3323" max="3323" width="18.875" style="35" customWidth="1"/>
    <col min="3324" max="3324" width="11.125" style="35" customWidth="1"/>
    <col min="3325" max="3325" width="9.5" style="35" customWidth="1"/>
    <col min="3326" max="3327" width="17.5" style="35" customWidth="1"/>
    <col min="3328" max="3328" width="1.875" style="35" customWidth="1"/>
    <col min="3329" max="3576" width="9.375" style="35"/>
    <col min="3577" max="3578" width="12.5" style="35" customWidth="1"/>
    <col min="3579" max="3579" width="18.875" style="35" customWidth="1"/>
    <col min="3580" max="3580" width="11.125" style="35" customWidth="1"/>
    <col min="3581" max="3581" width="9.5" style="35" customWidth="1"/>
    <col min="3582" max="3583" width="17.5" style="35" customWidth="1"/>
    <col min="3584" max="3584" width="1.875" style="35" customWidth="1"/>
    <col min="3585" max="3832" width="9.375" style="35"/>
    <col min="3833" max="3834" width="12.5" style="35" customWidth="1"/>
    <col min="3835" max="3835" width="18.875" style="35" customWidth="1"/>
    <col min="3836" max="3836" width="11.125" style="35" customWidth="1"/>
    <col min="3837" max="3837" width="9.5" style="35" customWidth="1"/>
    <col min="3838" max="3839" width="17.5" style="35" customWidth="1"/>
    <col min="3840" max="3840" width="1.875" style="35" customWidth="1"/>
    <col min="3841" max="4088" width="9.375" style="35"/>
    <col min="4089" max="4090" width="12.5" style="35" customWidth="1"/>
    <col min="4091" max="4091" width="18.875" style="35" customWidth="1"/>
    <col min="4092" max="4092" width="11.125" style="35" customWidth="1"/>
    <col min="4093" max="4093" width="9.5" style="35" customWidth="1"/>
    <col min="4094" max="4095" width="17.5" style="35" customWidth="1"/>
    <col min="4096" max="4096" width="1.875" style="35" customWidth="1"/>
    <col min="4097" max="4344" width="9.375" style="35"/>
    <col min="4345" max="4346" width="12.5" style="35" customWidth="1"/>
    <col min="4347" max="4347" width="18.875" style="35" customWidth="1"/>
    <col min="4348" max="4348" width="11.125" style="35" customWidth="1"/>
    <col min="4349" max="4349" width="9.5" style="35" customWidth="1"/>
    <col min="4350" max="4351" width="17.5" style="35" customWidth="1"/>
    <col min="4352" max="4352" width="1.875" style="35" customWidth="1"/>
    <col min="4353" max="4600" width="9.375" style="35"/>
    <col min="4601" max="4602" width="12.5" style="35" customWidth="1"/>
    <col min="4603" max="4603" width="18.875" style="35" customWidth="1"/>
    <col min="4604" max="4604" width="11.125" style="35" customWidth="1"/>
    <col min="4605" max="4605" width="9.5" style="35" customWidth="1"/>
    <col min="4606" max="4607" width="17.5" style="35" customWidth="1"/>
    <col min="4608" max="4608" width="1.875" style="35" customWidth="1"/>
    <col min="4609" max="4856" width="9.375" style="35"/>
    <col min="4857" max="4858" width="12.5" style="35" customWidth="1"/>
    <col min="4859" max="4859" width="18.875" style="35" customWidth="1"/>
    <col min="4860" max="4860" width="11.125" style="35" customWidth="1"/>
    <col min="4861" max="4861" width="9.5" style="35" customWidth="1"/>
    <col min="4862" max="4863" width="17.5" style="35" customWidth="1"/>
    <col min="4864" max="4864" width="1.875" style="35" customWidth="1"/>
    <col min="4865" max="5112" width="9.375" style="35"/>
    <col min="5113" max="5114" width="12.5" style="35" customWidth="1"/>
    <col min="5115" max="5115" width="18.875" style="35" customWidth="1"/>
    <col min="5116" max="5116" width="11.125" style="35" customWidth="1"/>
    <col min="5117" max="5117" width="9.5" style="35" customWidth="1"/>
    <col min="5118" max="5119" width="17.5" style="35" customWidth="1"/>
    <col min="5120" max="5120" width="1.875" style="35" customWidth="1"/>
    <col min="5121" max="5368" width="9.375" style="35"/>
    <col min="5369" max="5370" width="12.5" style="35" customWidth="1"/>
    <col min="5371" max="5371" width="18.875" style="35" customWidth="1"/>
    <col min="5372" max="5372" width="11.125" style="35" customWidth="1"/>
    <col min="5373" max="5373" width="9.5" style="35" customWidth="1"/>
    <col min="5374" max="5375" width="17.5" style="35" customWidth="1"/>
    <col min="5376" max="5376" width="1.875" style="35" customWidth="1"/>
    <col min="5377" max="5624" width="9.375" style="35"/>
    <col min="5625" max="5626" width="12.5" style="35" customWidth="1"/>
    <col min="5627" max="5627" width="18.875" style="35" customWidth="1"/>
    <col min="5628" max="5628" width="11.125" style="35" customWidth="1"/>
    <col min="5629" max="5629" width="9.5" style="35" customWidth="1"/>
    <col min="5630" max="5631" width="17.5" style="35" customWidth="1"/>
    <col min="5632" max="5632" width="1.875" style="35" customWidth="1"/>
    <col min="5633" max="5880" width="9.375" style="35"/>
    <col min="5881" max="5882" width="12.5" style="35" customWidth="1"/>
    <col min="5883" max="5883" width="18.875" style="35" customWidth="1"/>
    <col min="5884" max="5884" width="11.125" style="35" customWidth="1"/>
    <col min="5885" max="5885" width="9.5" style="35" customWidth="1"/>
    <col min="5886" max="5887" width="17.5" style="35" customWidth="1"/>
    <col min="5888" max="5888" width="1.875" style="35" customWidth="1"/>
    <col min="5889" max="6136" width="9.375" style="35"/>
    <col min="6137" max="6138" width="12.5" style="35" customWidth="1"/>
    <col min="6139" max="6139" width="18.875" style="35" customWidth="1"/>
    <col min="6140" max="6140" width="11.125" style="35" customWidth="1"/>
    <col min="6141" max="6141" width="9.5" style="35" customWidth="1"/>
    <col min="6142" max="6143" width="17.5" style="35" customWidth="1"/>
    <col min="6144" max="6144" width="1.875" style="35" customWidth="1"/>
    <col min="6145" max="6392" width="9.375" style="35"/>
    <col min="6393" max="6394" width="12.5" style="35" customWidth="1"/>
    <col min="6395" max="6395" width="18.875" style="35" customWidth="1"/>
    <col min="6396" max="6396" width="11.125" style="35" customWidth="1"/>
    <col min="6397" max="6397" width="9.5" style="35" customWidth="1"/>
    <col min="6398" max="6399" width="17.5" style="35" customWidth="1"/>
    <col min="6400" max="6400" width="1.875" style="35" customWidth="1"/>
    <col min="6401" max="6648" width="9.375" style="35"/>
    <col min="6649" max="6650" width="12.5" style="35" customWidth="1"/>
    <col min="6651" max="6651" width="18.875" style="35" customWidth="1"/>
    <col min="6652" max="6652" width="11.125" style="35" customWidth="1"/>
    <col min="6653" max="6653" width="9.5" style="35" customWidth="1"/>
    <col min="6654" max="6655" width="17.5" style="35" customWidth="1"/>
    <col min="6656" max="6656" width="1.875" style="35" customWidth="1"/>
    <col min="6657" max="6904" width="9.375" style="35"/>
    <col min="6905" max="6906" width="12.5" style="35" customWidth="1"/>
    <col min="6907" max="6907" width="18.875" style="35" customWidth="1"/>
    <col min="6908" max="6908" width="11.125" style="35" customWidth="1"/>
    <col min="6909" max="6909" width="9.5" style="35" customWidth="1"/>
    <col min="6910" max="6911" width="17.5" style="35" customWidth="1"/>
    <col min="6912" max="6912" width="1.875" style="35" customWidth="1"/>
    <col min="6913" max="7160" width="9.375" style="35"/>
    <col min="7161" max="7162" width="12.5" style="35" customWidth="1"/>
    <col min="7163" max="7163" width="18.875" style="35" customWidth="1"/>
    <col min="7164" max="7164" width="11.125" style="35" customWidth="1"/>
    <col min="7165" max="7165" width="9.5" style="35" customWidth="1"/>
    <col min="7166" max="7167" width="17.5" style="35" customWidth="1"/>
    <col min="7168" max="7168" width="1.875" style="35" customWidth="1"/>
    <col min="7169" max="7416" width="9.375" style="35"/>
    <col min="7417" max="7418" width="12.5" style="35" customWidth="1"/>
    <col min="7419" max="7419" width="18.875" style="35" customWidth="1"/>
    <col min="7420" max="7420" width="11.125" style="35" customWidth="1"/>
    <col min="7421" max="7421" width="9.5" style="35" customWidth="1"/>
    <col min="7422" max="7423" width="17.5" style="35" customWidth="1"/>
    <col min="7424" max="7424" width="1.875" style="35" customWidth="1"/>
    <col min="7425" max="7672" width="9.375" style="35"/>
    <col min="7673" max="7674" width="12.5" style="35" customWidth="1"/>
    <col min="7675" max="7675" width="18.875" style="35" customWidth="1"/>
    <col min="7676" max="7676" width="11.125" style="35" customWidth="1"/>
    <col min="7677" max="7677" width="9.5" style="35" customWidth="1"/>
    <col min="7678" max="7679" width="17.5" style="35" customWidth="1"/>
    <col min="7680" max="7680" width="1.875" style="35" customWidth="1"/>
    <col min="7681" max="7928" width="9.375" style="35"/>
    <col min="7929" max="7930" width="12.5" style="35" customWidth="1"/>
    <col min="7931" max="7931" width="18.875" style="35" customWidth="1"/>
    <col min="7932" max="7932" width="11.125" style="35" customWidth="1"/>
    <col min="7933" max="7933" width="9.5" style="35" customWidth="1"/>
    <col min="7934" max="7935" width="17.5" style="35" customWidth="1"/>
    <col min="7936" max="7936" width="1.875" style="35" customWidth="1"/>
    <col min="7937" max="8184" width="9.375" style="35"/>
    <col min="8185" max="8186" width="12.5" style="35" customWidth="1"/>
    <col min="8187" max="8187" width="18.875" style="35" customWidth="1"/>
    <col min="8188" max="8188" width="11.125" style="35" customWidth="1"/>
    <col min="8189" max="8189" width="9.5" style="35" customWidth="1"/>
    <col min="8190" max="8191" width="17.5" style="35" customWidth="1"/>
    <col min="8192" max="8192" width="1.875" style="35" customWidth="1"/>
    <col min="8193" max="8440" width="9.375" style="35"/>
    <col min="8441" max="8442" width="12.5" style="35" customWidth="1"/>
    <col min="8443" max="8443" width="18.875" style="35" customWidth="1"/>
    <col min="8444" max="8444" width="11.125" style="35" customWidth="1"/>
    <col min="8445" max="8445" width="9.5" style="35" customWidth="1"/>
    <col min="8446" max="8447" width="17.5" style="35" customWidth="1"/>
    <col min="8448" max="8448" width="1.875" style="35" customWidth="1"/>
    <col min="8449" max="8696" width="9.375" style="35"/>
    <col min="8697" max="8698" width="12.5" style="35" customWidth="1"/>
    <col min="8699" max="8699" width="18.875" style="35" customWidth="1"/>
    <col min="8700" max="8700" width="11.125" style="35" customWidth="1"/>
    <col min="8701" max="8701" width="9.5" style="35" customWidth="1"/>
    <col min="8702" max="8703" width="17.5" style="35" customWidth="1"/>
    <col min="8704" max="8704" width="1.875" style="35" customWidth="1"/>
    <col min="8705" max="8952" width="9.375" style="35"/>
    <col min="8953" max="8954" width="12.5" style="35" customWidth="1"/>
    <col min="8955" max="8955" width="18.875" style="35" customWidth="1"/>
    <col min="8956" max="8956" width="11.125" style="35" customWidth="1"/>
    <col min="8957" max="8957" width="9.5" style="35" customWidth="1"/>
    <col min="8958" max="8959" width="17.5" style="35" customWidth="1"/>
    <col min="8960" max="8960" width="1.875" style="35" customWidth="1"/>
    <col min="8961" max="9208" width="9.375" style="35"/>
    <col min="9209" max="9210" width="12.5" style="35" customWidth="1"/>
    <col min="9211" max="9211" width="18.875" style="35" customWidth="1"/>
    <col min="9212" max="9212" width="11.125" style="35" customWidth="1"/>
    <col min="9213" max="9213" width="9.5" style="35" customWidth="1"/>
    <col min="9214" max="9215" width="17.5" style="35" customWidth="1"/>
    <col min="9216" max="9216" width="1.875" style="35" customWidth="1"/>
    <col min="9217" max="9464" width="9.375" style="35"/>
    <col min="9465" max="9466" width="12.5" style="35" customWidth="1"/>
    <col min="9467" max="9467" width="18.875" style="35" customWidth="1"/>
    <col min="9468" max="9468" width="11.125" style="35" customWidth="1"/>
    <col min="9469" max="9469" width="9.5" style="35" customWidth="1"/>
    <col min="9470" max="9471" width="17.5" style="35" customWidth="1"/>
    <col min="9472" max="9472" width="1.875" style="35" customWidth="1"/>
    <col min="9473" max="9720" width="9.375" style="35"/>
    <col min="9721" max="9722" width="12.5" style="35" customWidth="1"/>
    <col min="9723" max="9723" width="18.875" style="35" customWidth="1"/>
    <col min="9724" max="9724" width="11.125" style="35" customWidth="1"/>
    <col min="9725" max="9725" width="9.5" style="35" customWidth="1"/>
    <col min="9726" max="9727" width="17.5" style="35" customWidth="1"/>
    <col min="9728" max="9728" width="1.875" style="35" customWidth="1"/>
    <col min="9729" max="9976" width="9.375" style="35"/>
    <col min="9977" max="9978" width="12.5" style="35" customWidth="1"/>
    <col min="9979" max="9979" width="18.875" style="35" customWidth="1"/>
    <col min="9980" max="9980" width="11.125" style="35" customWidth="1"/>
    <col min="9981" max="9981" width="9.5" style="35" customWidth="1"/>
    <col min="9982" max="9983" width="17.5" style="35" customWidth="1"/>
    <col min="9984" max="9984" width="1.875" style="35" customWidth="1"/>
    <col min="9985" max="10232" width="9.375" style="35"/>
    <col min="10233" max="10234" width="12.5" style="35" customWidth="1"/>
    <col min="10235" max="10235" width="18.875" style="35" customWidth="1"/>
    <col min="10236" max="10236" width="11.125" style="35" customWidth="1"/>
    <col min="10237" max="10237" width="9.5" style="35" customWidth="1"/>
    <col min="10238" max="10239" width="17.5" style="35" customWidth="1"/>
    <col min="10240" max="10240" width="1.875" style="35" customWidth="1"/>
    <col min="10241" max="10488" width="9.375" style="35"/>
    <col min="10489" max="10490" width="12.5" style="35" customWidth="1"/>
    <col min="10491" max="10491" width="18.875" style="35" customWidth="1"/>
    <col min="10492" max="10492" width="11.125" style="35" customWidth="1"/>
    <col min="10493" max="10493" width="9.5" style="35" customWidth="1"/>
    <col min="10494" max="10495" width="17.5" style="35" customWidth="1"/>
    <col min="10496" max="10496" width="1.875" style="35" customWidth="1"/>
    <col min="10497" max="10744" width="9.375" style="35"/>
    <col min="10745" max="10746" width="12.5" style="35" customWidth="1"/>
    <col min="10747" max="10747" width="18.875" style="35" customWidth="1"/>
    <col min="10748" max="10748" width="11.125" style="35" customWidth="1"/>
    <col min="10749" max="10749" width="9.5" style="35" customWidth="1"/>
    <col min="10750" max="10751" width="17.5" style="35" customWidth="1"/>
    <col min="10752" max="10752" width="1.875" style="35" customWidth="1"/>
    <col min="10753" max="11000" width="9.375" style="35"/>
    <col min="11001" max="11002" width="12.5" style="35" customWidth="1"/>
    <col min="11003" max="11003" width="18.875" style="35" customWidth="1"/>
    <col min="11004" max="11004" width="11.125" style="35" customWidth="1"/>
    <col min="11005" max="11005" width="9.5" style="35" customWidth="1"/>
    <col min="11006" max="11007" width="17.5" style="35" customWidth="1"/>
    <col min="11008" max="11008" width="1.875" style="35" customWidth="1"/>
    <col min="11009" max="11256" width="9.375" style="35"/>
    <col min="11257" max="11258" width="12.5" style="35" customWidth="1"/>
    <col min="11259" max="11259" width="18.875" style="35" customWidth="1"/>
    <col min="11260" max="11260" width="11.125" style="35" customWidth="1"/>
    <col min="11261" max="11261" width="9.5" style="35" customWidth="1"/>
    <col min="11262" max="11263" width="17.5" style="35" customWidth="1"/>
    <col min="11264" max="11264" width="1.875" style="35" customWidth="1"/>
    <col min="11265" max="11512" width="9.375" style="35"/>
    <col min="11513" max="11514" width="12.5" style="35" customWidth="1"/>
    <col min="11515" max="11515" width="18.875" style="35" customWidth="1"/>
    <col min="11516" max="11516" width="11.125" style="35" customWidth="1"/>
    <col min="11517" max="11517" width="9.5" style="35" customWidth="1"/>
    <col min="11518" max="11519" width="17.5" style="35" customWidth="1"/>
    <col min="11520" max="11520" width="1.875" style="35" customWidth="1"/>
    <col min="11521" max="11768" width="9.375" style="35"/>
    <col min="11769" max="11770" width="12.5" style="35" customWidth="1"/>
    <col min="11771" max="11771" width="18.875" style="35" customWidth="1"/>
    <col min="11772" max="11772" width="11.125" style="35" customWidth="1"/>
    <col min="11773" max="11773" width="9.5" style="35" customWidth="1"/>
    <col min="11774" max="11775" width="17.5" style="35" customWidth="1"/>
    <col min="11776" max="11776" width="1.875" style="35" customWidth="1"/>
    <col min="11777" max="12024" width="9.375" style="35"/>
    <col min="12025" max="12026" width="12.5" style="35" customWidth="1"/>
    <col min="12027" max="12027" width="18.875" style="35" customWidth="1"/>
    <col min="12028" max="12028" width="11.125" style="35" customWidth="1"/>
    <col min="12029" max="12029" width="9.5" style="35" customWidth="1"/>
    <col min="12030" max="12031" width="17.5" style="35" customWidth="1"/>
    <col min="12032" max="12032" width="1.875" style="35" customWidth="1"/>
    <col min="12033" max="12280" width="9.375" style="35"/>
    <col min="12281" max="12282" width="12.5" style="35" customWidth="1"/>
    <col min="12283" max="12283" width="18.875" style="35" customWidth="1"/>
    <col min="12284" max="12284" width="11.125" style="35" customWidth="1"/>
    <col min="12285" max="12285" width="9.5" style="35" customWidth="1"/>
    <col min="12286" max="12287" width="17.5" style="35" customWidth="1"/>
    <col min="12288" max="12288" width="1.875" style="35" customWidth="1"/>
    <col min="12289" max="12536" width="9.375" style="35"/>
    <col min="12537" max="12538" width="12.5" style="35" customWidth="1"/>
    <col min="12539" max="12539" width="18.875" style="35" customWidth="1"/>
    <col min="12540" max="12540" width="11.125" style="35" customWidth="1"/>
    <col min="12541" max="12541" width="9.5" style="35" customWidth="1"/>
    <col min="12542" max="12543" width="17.5" style="35" customWidth="1"/>
    <col min="12544" max="12544" width="1.875" style="35" customWidth="1"/>
    <col min="12545" max="12792" width="9.375" style="35"/>
    <col min="12793" max="12794" width="12.5" style="35" customWidth="1"/>
    <col min="12795" max="12795" width="18.875" style="35" customWidth="1"/>
    <col min="12796" max="12796" width="11.125" style="35" customWidth="1"/>
    <col min="12797" max="12797" width="9.5" style="35" customWidth="1"/>
    <col min="12798" max="12799" width="17.5" style="35" customWidth="1"/>
    <col min="12800" max="12800" width="1.875" style="35" customWidth="1"/>
    <col min="12801" max="13048" width="9.375" style="35"/>
    <col min="13049" max="13050" width="12.5" style="35" customWidth="1"/>
    <col min="13051" max="13051" width="18.875" style="35" customWidth="1"/>
    <col min="13052" max="13052" width="11.125" style="35" customWidth="1"/>
    <col min="13053" max="13053" width="9.5" style="35" customWidth="1"/>
    <col min="13054" max="13055" width="17.5" style="35" customWidth="1"/>
    <col min="13056" max="13056" width="1.875" style="35" customWidth="1"/>
    <col min="13057" max="13304" width="9.375" style="35"/>
    <col min="13305" max="13306" width="12.5" style="35" customWidth="1"/>
    <col min="13307" max="13307" width="18.875" style="35" customWidth="1"/>
    <col min="13308" max="13308" width="11.125" style="35" customWidth="1"/>
    <col min="13309" max="13309" width="9.5" style="35" customWidth="1"/>
    <col min="13310" max="13311" width="17.5" style="35" customWidth="1"/>
    <col min="13312" max="13312" width="1.875" style="35" customWidth="1"/>
    <col min="13313" max="13560" width="9.375" style="35"/>
    <col min="13561" max="13562" width="12.5" style="35" customWidth="1"/>
    <col min="13563" max="13563" width="18.875" style="35" customWidth="1"/>
    <col min="13564" max="13564" width="11.125" style="35" customWidth="1"/>
    <col min="13565" max="13565" width="9.5" style="35" customWidth="1"/>
    <col min="13566" max="13567" width="17.5" style="35" customWidth="1"/>
    <col min="13568" max="13568" width="1.875" style="35" customWidth="1"/>
    <col min="13569" max="13816" width="9.375" style="35"/>
    <col min="13817" max="13818" width="12.5" style="35" customWidth="1"/>
    <col min="13819" max="13819" width="18.875" style="35" customWidth="1"/>
    <col min="13820" max="13820" width="11.125" style="35" customWidth="1"/>
    <col min="13821" max="13821" width="9.5" style="35" customWidth="1"/>
    <col min="13822" max="13823" width="17.5" style="35" customWidth="1"/>
    <col min="13824" max="13824" width="1.875" style="35" customWidth="1"/>
    <col min="13825" max="14072" width="9.375" style="35"/>
    <col min="14073" max="14074" width="12.5" style="35" customWidth="1"/>
    <col min="14075" max="14075" width="18.875" style="35" customWidth="1"/>
    <col min="14076" max="14076" width="11.125" style="35" customWidth="1"/>
    <col min="14077" max="14077" width="9.5" style="35" customWidth="1"/>
    <col min="14078" max="14079" width="17.5" style="35" customWidth="1"/>
    <col min="14080" max="14080" width="1.875" style="35" customWidth="1"/>
    <col min="14081" max="14328" width="9.375" style="35"/>
    <col min="14329" max="14330" width="12.5" style="35" customWidth="1"/>
    <col min="14331" max="14331" width="18.875" style="35" customWidth="1"/>
    <col min="14332" max="14332" width="11.125" style="35" customWidth="1"/>
    <col min="14333" max="14333" width="9.5" style="35" customWidth="1"/>
    <col min="14334" max="14335" width="17.5" style="35" customWidth="1"/>
    <col min="14336" max="14336" width="1.875" style="35" customWidth="1"/>
    <col min="14337" max="14584" width="9.375" style="35"/>
    <col min="14585" max="14586" width="12.5" style="35" customWidth="1"/>
    <col min="14587" max="14587" width="18.875" style="35" customWidth="1"/>
    <col min="14588" max="14588" width="11.125" style="35" customWidth="1"/>
    <col min="14589" max="14589" width="9.5" style="35" customWidth="1"/>
    <col min="14590" max="14591" width="17.5" style="35" customWidth="1"/>
    <col min="14592" max="14592" width="1.875" style="35" customWidth="1"/>
    <col min="14593" max="14840" width="9.375" style="35"/>
    <col min="14841" max="14842" width="12.5" style="35" customWidth="1"/>
    <col min="14843" max="14843" width="18.875" style="35" customWidth="1"/>
    <col min="14844" max="14844" width="11.125" style="35" customWidth="1"/>
    <col min="14845" max="14845" width="9.5" style="35" customWidth="1"/>
    <col min="14846" max="14847" width="17.5" style="35" customWidth="1"/>
    <col min="14848" max="14848" width="1.875" style="35" customWidth="1"/>
    <col min="14849" max="15096" width="9.375" style="35"/>
    <col min="15097" max="15098" width="12.5" style="35" customWidth="1"/>
    <col min="15099" max="15099" width="18.875" style="35" customWidth="1"/>
    <col min="15100" max="15100" width="11.125" style="35" customWidth="1"/>
    <col min="15101" max="15101" width="9.5" style="35" customWidth="1"/>
    <col min="15102" max="15103" width="17.5" style="35" customWidth="1"/>
    <col min="15104" max="15104" width="1.875" style="35" customWidth="1"/>
    <col min="15105" max="15352" width="9.375" style="35"/>
    <col min="15353" max="15354" width="12.5" style="35" customWidth="1"/>
    <col min="15355" max="15355" width="18.875" style="35" customWidth="1"/>
    <col min="15356" max="15356" width="11.125" style="35" customWidth="1"/>
    <col min="15357" max="15357" width="9.5" style="35" customWidth="1"/>
    <col min="15358" max="15359" width="17.5" style="35" customWidth="1"/>
    <col min="15360" max="15360" width="1.875" style="35" customWidth="1"/>
    <col min="15361" max="15608" width="9.375" style="35"/>
    <col min="15609" max="15610" width="12.5" style="35" customWidth="1"/>
    <col min="15611" max="15611" width="18.875" style="35" customWidth="1"/>
    <col min="15612" max="15612" width="11.125" style="35" customWidth="1"/>
    <col min="15613" max="15613" width="9.5" style="35" customWidth="1"/>
    <col min="15614" max="15615" width="17.5" style="35" customWidth="1"/>
    <col min="15616" max="15616" width="1.875" style="35" customWidth="1"/>
    <col min="15617" max="15864" width="9.375" style="35"/>
    <col min="15865" max="15866" width="12.5" style="35" customWidth="1"/>
    <col min="15867" max="15867" width="18.875" style="35" customWidth="1"/>
    <col min="15868" max="15868" width="11.125" style="35" customWidth="1"/>
    <col min="15869" max="15869" width="9.5" style="35" customWidth="1"/>
    <col min="15870" max="15871" width="17.5" style="35" customWidth="1"/>
    <col min="15872" max="15872" width="1.875" style="35" customWidth="1"/>
    <col min="15873" max="16120" width="9.375" style="35"/>
    <col min="16121" max="16122" width="12.5" style="35" customWidth="1"/>
    <col min="16123" max="16123" width="18.875" style="35" customWidth="1"/>
    <col min="16124" max="16124" width="11.125" style="35" customWidth="1"/>
    <col min="16125" max="16125" width="9.5" style="35" customWidth="1"/>
    <col min="16126" max="16127" width="17.5" style="35" customWidth="1"/>
    <col min="16128" max="16128" width="1.875" style="35" customWidth="1"/>
    <col min="16129" max="16384" width="9.375" style="35"/>
  </cols>
  <sheetData>
    <row r="1" spans="1:7" x14ac:dyDescent="0.2">
      <c r="B1" s="234"/>
      <c r="C1" s="234"/>
      <c r="D1" s="234"/>
      <c r="E1" s="234"/>
    </row>
    <row r="2" spans="1:7" x14ac:dyDescent="0.2">
      <c r="A2" s="37"/>
      <c r="B2" s="37" t="str">
        <f>'المركز المالي'!B1</f>
        <v xml:space="preserve">جمعية الدعوة والإرشاد وتوعية الجاليات بالروضة </v>
      </c>
      <c r="E2" s="36"/>
      <c r="F2" s="37"/>
      <c r="G2" s="37"/>
    </row>
    <row r="3" spans="1:7" x14ac:dyDescent="0.2">
      <c r="A3" s="84"/>
      <c r="B3" s="27" t="str">
        <f>'المركز المالي'!B2</f>
        <v>مسجلة بالمركز الوطني لتنمية القطاع غير الربحي  برقم (3415)</v>
      </c>
      <c r="E3" s="84"/>
      <c r="F3" s="84"/>
    </row>
    <row r="4" spans="1:7" x14ac:dyDescent="0.2">
      <c r="B4" s="84" t="s">
        <v>938</v>
      </c>
      <c r="E4" s="36"/>
      <c r="G4" s="84"/>
    </row>
    <row r="5" spans="1:7" x14ac:dyDescent="0.2">
      <c r="B5" s="38" t="s">
        <v>12</v>
      </c>
      <c r="C5" s="39"/>
      <c r="D5" s="126"/>
      <c r="E5" s="38"/>
    </row>
    <row r="6" spans="1:7" s="123" customFormat="1" hidden="1" x14ac:dyDescent="0.2">
      <c r="B6" s="124"/>
      <c r="C6" s="40" t="s">
        <v>113</v>
      </c>
      <c r="D6" s="124"/>
      <c r="E6" s="40" t="s">
        <v>113</v>
      </c>
    </row>
    <row r="7" spans="1:7" hidden="1" x14ac:dyDescent="0.2">
      <c r="B7" s="129" t="s">
        <v>965</v>
      </c>
      <c r="C7" s="20" t="s">
        <v>923</v>
      </c>
      <c r="D7" s="41"/>
      <c r="E7" s="20" t="s">
        <v>800</v>
      </c>
    </row>
    <row r="8" spans="1:7" ht="33.75" hidden="1" customHeight="1" x14ac:dyDescent="0.2">
      <c r="B8" s="4" t="s">
        <v>114</v>
      </c>
      <c r="C8" s="15">
        <v>24030</v>
      </c>
      <c r="D8" s="15"/>
      <c r="E8" s="15">
        <v>31142</v>
      </c>
    </row>
    <row r="9" spans="1:7" ht="33.75" hidden="1" customHeight="1" x14ac:dyDescent="0.2">
      <c r="B9" s="4" t="s">
        <v>115</v>
      </c>
      <c r="C9" s="15">
        <v>15514</v>
      </c>
      <c r="D9" s="15"/>
      <c r="E9" s="15">
        <v>18086</v>
      </c>
    </row>
    <row r="10" spans="1:7" ht="33.75" hidden="1" customHeight="1" x14ac:dyDescent="0.2">
      <c r="B10" s="4" t="s">
        <v>116</v>
      </c>
      <c r="C10" s="15">
        <v>1094318</v>
      </c>
      <c r="D10" s="15"/>
      <c r="E10" s="15">
        <v>955683</v>
      </c>
    </row>
    <row r="11" spans="1:7" ht="33.75" hidden="1" customHeight="1" thickBot="1" x14ac:dyDescent="0.25">
      <c r="B11" s="129"/>
      <c r="C11" s="18">
        <f>SUM(C8:C10)</f>
        <v>1133862</v>
      </c>
      <c r="D11" s="22"/>
      <c r="E11" s="18">
        <f>SUM(E8:E10)</f>
        <v>1004911</v>
      </c>
    </row>
    <row r="12" spans="1:7" x14ac:dyDescent="0.2">
      <c r="B12" s="129"/>
      <c r="C12" s="22"/>
      <c r="D12" s="22"/>
      <c r="E12" s="22"/>
    </row>
    <row r="13" spans="1:7" s="123" customFormat="1" hidden="1" x14ac:dyDescent="0.2">
      <c r="B13" s="124"/>
      <c r="C13" s="40" t="s">
        <v>113</v>
      </c>
      <c r="D13" s="124"/>
      <c r="E13" s="40" t="s">
        <v>113</v>
      </c>
    </row>
    <row r="14" spans="1:7" hidden="1" x14ac:dyDescent="0.2">
      <c r="B14" s="129" t="s">
        <v>794</v>
      </c>
      <c r="C14" s="20" t="s">
        <v>800</v>
      </c>
      <c r="D14" s="41"/>
      <c r="E14" s="20" t="s">
        <v>688</v>
      </c>
    </row>
    <row r="15" spans="1:7" hidden="1" x14ac:dyDescent="0.2">
      <c r="B15" s="4" t="s">
        <v>158</v>
      </c>
      <c r="C15" s="15">
        <f>SUMIF(TB!L:L,'23'!B15,TB!M:M)</f>
        <v>0</v>
      </c>
      <c r="D15" s="15"/>
      <c r="E15" s="15">
        <v>0</v>
      </c>
    </row>
    <row r="16" spans="1:7" ht="21" hidden="1" thickBot="1" x14ac:dyDescent="0.25">
      <c r="B16" s="129"/>
      <c r="C16" s="18">
        <f>SUM(C15:C15)</f>
        <v>0</v>
      </c>
      <c r="D16" s="22"/>
      <c r="E16" s="18">
        <f>SUM(E15:E15)</f>
        <v>0</v>
      </c>
    </row>
    <row r="17" spans="2:5" hidden="1" x14ac:dyDescent="0.2">
      <c r="B17" s="129"/>
      <c r="C17" s="22"/>
      <c r="D17" s="22"/>
      <c r="E17" s="22"/>
    </row>
    <row r="18" spans="2:5" s="123" customFormat="1" x14ac:dyDescent="0.2">
      <c r="B18" s="124"/>
      <c r="C18" s="40" t="s">
        <v>49</v>
      </c>
      <c r="D18" s="124"/>
      <c r="E18" s="40" t="s">
        <v>49</v>
      </c>
    </row>
    <row r="19" spans="2:5" x14ac:dyDescent="0.2">
      <c r="B19" s="129" t="s">
        <v>966</v>
      </c>
      <c r="C19" s="20" t="s">
        <v>923</v>
      </c>
      <c r="D19" s="41"/>
      <c r="E19" s="20" t="s">
        <v>800</v>
      </c>
    </row>
    <row r="20" spans="2:5" ht="29.25" customHeight="1" x14ac:dyDescent="0.2">
      <c r="B20" s="4" t="s">
        <v>117</v>
      </c>
      <c r="C20" s="15">
        <v>1705050</v>
      </c>
      <c r="D20" s="15"/>
      <c r="E20" s="15">
        <v>1356451</v>
      </c>
    </row>
    <row r="21" spans="2:5" ht="29.25" customHeight="1" x14ac:dyDescent="0.2">
      <c r="B21" s="4" t="s">
        <v>768</v>
      </c>
      <c r="C21" s="199">
        <v>45352</v>
      </c>
      <c r="D21" s="15"/>
      <c r="E21" s="15">
        <v>44400</v>
      </c>
    </row>
    <row r="22" spans="2:5" ht="29.25" customHeight="1" x14ac:dyDescent="0.2">
      <c r="B22" s="4" t="s">
        <v>27</v>
      </c>
      <c r="C22" s="199">
        <v>255726</v>
      </c>
      <c r="D22" s="15"/>
      <c r="E22" s="15">
        <v>298121</v>
      </c>
    </row>
    <row r="23" spans="2:5" ht="29.25" customHeight="1" x14ac:dyDescent="0.2">
      <c r="B23" s="4" t="s">
        <v>118</v>
      </c>
      <c r="C23" s="199">
        <v>31352</v>
      </c>
      <c r="D23" s="15"/>
      <c r="E23" s="15">
        <v>15492</v>
      </c>
    </row>
    <row r="24" spans="2:5" ht="29.25" hidden="1" customHeight="1" x14ac:dyDescent="0.2">
      <c r="B24" s="4" t="s">
        <v>119</v>
      </c>
      <c r="C24" s="199"/>
      <c r="D24" s="15"/>
      <c r="E24" s="15">
        <v>0</v>
      </c>
    </row>
    <row r="25" spans="2:5" ht="29.25" customHeight="1" x14ac:dyDescent="0.2">
      <c r="B25" s="4" t="s">
        <v>36</v>
      </c>
      <c r="C25" s="199">
        <v>124547</v>
      </c>
      <c r="D25" s="15"/>
      <c r="E25" s="15">
        <v>55331</v>
      </c>
    </row>
    <row r="26" spans="2:5" ht="29.25" customHeight="1" x14ac:dyDescent="0.2">
      <c r="B26" s="4" t="s">
        <v>121</v>
      </c>
      <c r="C26" s="199">
        <v>47379</v>
      </c>
      <c r="D26" s="15"/>
      <c r="E26" s="15">
        <v>68050</v>
      </c>
    </row>
    <row r="27" spans="2:5" ht="29.25" customHeight="1" x14ac:dyDescent="0.2">
      <c r="B27" s="4" t="s">
        <v>169</v>
      </c>
      <c r="C27" s="199">
        <v>86697</v>
      </c>
      <c r="D27" s="15"/>
      <c r="E27" s="15">
        <v>83667</v>
      </c>
    </row>
    <row r="28" spans="2:5" ht="29.25" customHeight="1" x14ac:dyDescent="0.2">
      <c r="B28" s="4" t="s">
        <v>122</v>
      </c>
      <c r="C28" s="199">
        <v>203621</v>
      </c>
      <c r="D28" s="15"/>
      <c r="E28" s="15">
        <v>154499</v>
      </c>
    </row>
    <row r="29" spans="2:5" ht="29.25" customHeight="1" x14ac:dyDescent="0.2">
      <c r="B29" s="4" t="s">
        <v>123</v>
      </c>
      <c r="C29" s="199">
        <v>33637</v>
      </c>
      <c r="D29" s="15"/>
      <c r="E29" s="15">
        <v>33948</v>
      </c>
    </row>
    <row r="30" spans="2:5" ht="29.25" customHeight="1" x14ac:dyDescent="0.2">
      <c r="B30" s="4" t="s">
        <v>168</v>
      </c>
      <c r="C30" s="199">
        <v>31577</v>
      </c>
      <c r="D30" s="15"/>
      <c r="E30" s="15">
        <v>10750</v>
      </c>
    </row>
    <row r="31" spans="2:5" ht="29.25" customHeight="1" x14ac:dyDescent="0.2">
      <c r="B31" s="4" t="s">
        <v>781</v>
      </c>
      <c r="C31" s="15">
        <v>222783</v>
      </c>
      <c r="D31" s="15"/>
      <c r="E31" s="15">
        <v>282330</v>
      </c>
    </row>
    <row r="32" spans="2:5" ht="29.25" customHeight="1" x14ac:dyDescent="0.2">
      <c r="B32" s="4" t="s">
        <v>124</v>
      </c>
      <c r="C32" s="15">
        <v>9628</v>
      </c>
      <c r="D32" s="15"/>
      <c r="E32" s="15">
        <v>10153</v>
      </c>
    </row>
    <row r="33" spans="1:5" ht="29.25" customHeight="1" x14ac:dyDescent="0.2">
      <c r="B33" s="4" t="s">
        <v>793</v>
      </c>
      <c r="C33" s="15">
        <v>38883</v>
      </c>
      <c r="D33" s="15"/>
      <c r="E33" s="15">
        <v>48807</v>
      </c>
    </row>
    <row r="34" spans="1:5" ht="29.25" customHeight="1" x14ac:dyDescent="0.2">
      <c r="B34" s="4" t="s">
        <v>125</v>
      </c>
      <c r="C34" s="15">
        <v>282177</v>
      </c>
      <c r="D34" s="15"/>
      <c r="E34" s="15">
        <v>20020</v>
      </c>
    </row>
    <row r="35" spans="1:5" ht="29.25" customHeight="1" thickBot="1" x14ac:dyDescent="0.55000000000000004">
      <c r="B35" s="133"/>
      <c r="C35" s="18">
        <f>SUM(C20:C34)</f>
        <v>3118409</v>
      </c>
      <c r="D35" s="22"/>
      <c r="E35" s="18">
        <f>SUM(E20:E34)</f>
        <v>2482019</v>
      </c>
    </row>
    <row r="36" spans="1:5" ht="21.75" customHeight="1" thickTop="1" x14ac:dyDescent="0.2">
      <c r="B36" s="129"/>
      <c r="C36" s="22"/>
      <c r="D36" s="22"/>
      <c r="E36" s="22"/>
    </row>
    <row r="37" spans="1:5" ht="21.75" customHeight="1" x14ac:dyDescent="0.2">
      <c r="B37" s="229"/>
      <c r="C37" s="22"/>
      <c r="D37" s="22"/>
      <c r="E37" s="22"/>
    </row>
    <row r="38" spans="1:5" ht="32.25" customHeight="1" x14ac:dyDescent="0.2">
      <c r="B38" s="211"/>
      <c r="C38" s="22"/>
      <c r="D38" s="22"/>
      <c r="E38" s="22"/>
    </row>
    <row r="39" spans="1:5" ht="21.75" customHeight="1" x14ac:dyDescent="0.2">
      <c r="B39" s="211"/>
      <c r="C39" s="22"/>
      <c r="D39" s="22"/>
      <c r="E39" s="22"/>
    </row>
    <row r="40" spans="1:5" ht="21.75" customHeight="1" x14ac:dyDescent="0.2">
      <c r="B40" s="39"/>
      <c r="C40" s="39"/>
      <c r="D40" s="39"/>
      <c r="E40" s="39"/>
    </row>
    <row r="41" spans="1:5" x14ac:dyDescent="0.2">
      <c r="A41" s="238">
        <v>25</v>
      </c>
      <c r="B41" s="238"/>
      <c r="C41" s="238"/>
      <c r="D41" s="238"/>
      <c r="E41" s="238"/>
    </row>
  </sheetData>
  <mergeCells count="2">
    <mergeCell ref="B1:E1"/>
    <mergeCell ref="A41:E41"/>
  </mergeCells>
  <printOptions horizontalCentered="1"/>
  <pageMargins left="0.47244094488188981" right="0.79" top="0.62992125984251968" bottom="0" header="0.19685039370078741" footer="0"/>
  <pageSetup paperSize="9" firstPageNumber="5" orientation="portrait" useFirstPageNumber="1" r:id="rId1"/>
  <headerFooter alignWithMargins="0"/>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B6"/>
  <sheetViews>
    <sheetView rightToLeft="1" zoomScale="90" zoomScaleNormal="90" workbookViewId="0">
      <selection activeCell="B2" sqref="B2"/>
    </sheetView>
  </sheetViews>
  <sheetFormatPr defaultColWidth="8.75" defaultRowHeight="20.25" x14ac:dyDescent="0.5"/>
  <cols>
    <col min="1" max="1" width="8.75" style="133"/>
    <col min="2" max="2" width="69.125" style="133" bestFit="1" customWidth="1"/>
    <col min="3" max="16384" width="8.75" style="133"/>
  </cols>
  <sheetData>
    <row r="2" spans="2:2" x14ac:dyDescent="0.5">
      <c r="B2" s="133" t="s">
        <v>895</v>
      </c>
    </row>
    <row r="3" spans="2:2" x14ac:dyDescent="0.5">
      <c r="B3" s="133" t="s">
        <v>900</v>
      </c>
    </row>
    <row r="4" spans="2:2" x14ac:dyDescent="0.5">
      <c r="B4" s="133" t="s">
        <v>908</v>
      </c>
    </row>
    <row r="6" spans="2:2" x14ac:dyDescent="0.5">
      <c r="B6" s="133" t="s">
        <v>910</v>
      </c>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filterMode="1">
    <tabColor rgb="FFFFC000"/>
  </sheetPr>
  <dimension ref="A1:P567"/>
  <sheetViews>
    <sheetView showGridLines="0" rightToLeft="1" zoomScale="90" zoomScaleNormal="90" workbookViewId="0">
      <pane xSplit="4" ySplit="4" topLeftCell="E5" activePane="bottomRight" state="frozen"/>
      <selection pane="topRight" activeCell="E1" sqref="E1"/>
      <selection pane="bottomLeft" activeCell="A5" sqref="A5"/>
      <selection pane="bottomRight" activeCell="P558" sqref="P558"/>
    </sheetView>
  </sheetViews>
  <sheetFormatPr defaultColWidth="8.75" defaultRowHeight="15" x14ac:dyDescent="0.25"/>
  <cols>
    <col min="1" max="1" width="13" style="103" customWidth="1"/>
    <col min="2" max="2" width="27.125" style="29" customWidth="1"/>
    <col min="3" max="3" width="13.875" style="29" customWidth="1"/>
    <col min="4" max="4" width="12" style="29" customWidth="1"/>
    <col min="5" max="5" width="13.25" style="29" customWidth="1"/>
    <col min="6" max="6" width="13.75" style="29" customWidth="1"/>
    <col min="7" max="8" width="13.875" style="29" customWidth="1"/>
    <col min="9" max="9" width="12.25" style="28" bestFit="1" customWidth="1"/>
    <col min="10" max="10" width="12.875" style="93" customWidth="1"/>
    <col min="11" max="11" width="26.5" style="93" customWidth="1"/>
    <col min="12" max="12" width="16.25" style="93" customWidth="1"/>
    <col min="13" max="14" width="14.125" style="92" bestFit="1" customWidth="1"/>
    <col min="15" max="15" width="15.75" style="28" customWidth="1"/>
    <col min="16" max="16" width="14" style="28" customWidth="1"/>
    <col min="17" max="16384" width="8.75" style="28"/>
  </cols>
  <sheetData>
    <row r="1" spans="1:16" x14ac:dyDescent="0.25">
      <c r="A1" s="251" t="s">
        <v>687</v>
      </c>
      <c r="B1" s="252"/>
      <c r="C1" s="253"/>
      <c r="D1" s="253"/>
      <c r="E1" s="253"/>
      <c r="F1" s="253"/>
      <c r="G1" s="253"/>
      <c r="H1" s="253"/>
      <c r="I1" s="104"/>
      <c r="J1" s="104"/>
      <c r="K1" s="104"/>
      <c r="L1" s="104"/>
      <c r="M1" s="109"/>
      <c r="N1" s="109"/>
      <c r="O1" s="109"/>
      <c r="P1" s="109"/>
    </row>
    <row r="2" spans="1:16" ht="14.45" hidden="1" customHeight="1" x14ac:dyDescent="0.25">
      <c r="A2" s="251" t="s">
        <v>686</v>
      </c>
      <c r="B2" s="252"/>
      <c r="C2" s="253"/>
      <c r="D2" s="253"/>
      <c r="E2" s="253"/>
      <c r="F2" s="253"/>
      <c r="G2" s="253"/>
      <c r="H2" s="253"/>
      <c r="I2" s="105"/>
      <c r="J2" s="105"/>
      <c r="K2" s="105"/>
      <c r="L2" s="105"/>
      <c r="M2" s="111"/>
      <c r="N2" s="110"/>
      <c r="O2" s="110"/>
      <c r="P2" s="110"/>
    </row>
    <row r="3" spans="1:16" x14ac:dyDescent="0.25">
      <c r="A3" s="251" t="s">
        <v>718</v>
      </c>
      <c r="B3" s="252"/>
      <c r="C3" s="253"/>
      <c r="D3" s="253"/>
      <c r="E3" s="253"/>
      <c r="F3" s="253"/>
      <c r="G3" s="253"/>
      <c r="H3" s="253"/>
      <c r="I3" s="106" t="s">
        <v>689</v>
      </c>
      <c r="J3" s="106" t="s">
        <v>689</v>
      </c>
      <c r="K3" s="106" t="s">
        <v>689</v>
      </c>
      <c r="L3" s="106" t="s">
        <v>689</v>
      </c>
      <c r="M3" s="106" t="s">
        <v>690</v>
      </c>
      <c r="N3" s="106" t="s">
        <v>690</v>
      </c>
      <c r="O3" s="106" t="s">
        <v>693</v>
      </c>
      <c r="P3" s="106" t="s">
        <v>693</v>
      </c>
    </row>
    <row r="4" spans="1:16" s="34" customFormat="1" ht="30" x14ac:dyDescent="0.25">
      <c r="A4" s="100" t="s">
        <v>685</v>
      </c>
      <c r="B4" s="99" t="s">
        <v>684</v>
      </c>
      <c r="C4" s="99" t="s">
        <v>683</v>
      </c>
      <c r="D4" s="99" t="s">
        <v>682</v>
      </c>
      <c r="E4" s="99" t="s">
        <v>681</v>
      </c>
      <c r="F4" s="99" t="s">
        <v>680</v>
      </c>
      <c r="G4" s="99" t="s">
        <v>679</v>
      </c>
      <c r="H4" s="99" t="s">
        <v>678</v>
      </c>
      <c r="I4" s="107">
        <v>1</v>
      </c>
      <c r="J4" s="107">
        <v>2</v>
      </c>
      <c r="K4" s="107">
        <v>3</v>
      </c>
      <c r="L4" s="107">
        <v>4</v>
      </c>
      <c r="M4" s="107" t="s">
        <v>691</v>
      </c>
      <c r="N4" s="107" t="s">
        <v>692</v>
      </c>
      <c r="O4" s="107" t="s">
        <v>691</v>
      </c>
      <c r="P4" s="107" t="s">
        <v>692</v>
      </c>
    </row>
    <row r="5" spans="1:16" ht="15" hidden="1" customHeight="1" x14ac:dyDescent="0.25">
      <c r="A5" s="101">
        <v>1</v>
      </c>
      <c r="B5" s="30" t="s">
        <v>677</v>
      </c>
      <c r="C5" s="33">
        <v>195950873.22</v>
      </c>
      <c r="D5" s="32">
        <v>0</v>
      </c>
      <c r="E5" s="33">
        <v>99434186.790000007</v>
      </c>
      <c r="F5" s="33">
        <v>88101416.170000002</v>
      </c>
      <c r="G5" s="33">
        <v>207283643.84</v>
      </c>
      <c r="H5" s="32">
        <v>0</v>
      </c>
      <c r="I5" s="165"/>
      <c r="J5" s="165"/>
      <c r="K5" s="165"/>
      <c r="L5" s="165"/>
      <c r="M5" s="168">
        <f t="shared" ref="M5:M68" si="0">ROUND(O5,0)</f>
        <v>207283644</v>
      </c>
      <c r="N5" s="168">
        <f t="shared" ref="N5:N68" si="1">ROUND(P5,0)</f>
        <v>195950873</v>
      </c>
      <c r="O5" s="167">
        <f t="shared" ref="O5:O68" si="2">G5-H5</f>
        <v>207283643.84</v>
      </c>
      <c r="P5" s="167">
        <f t="shared" ref="P5:P68" si="3">C5-D5</f>
        <v>195950873.22</v>
      </c>
    </row>
    <row r="6" spans="1:16" ht="15" hidden="1" customHeight="1" x14ac:dyDescent="0.25">
      <c r="A6" s="102">
        <v>11</v>
      </c>
      <c r="B6" s="31" t="s">
        <v>676</v>
      </c>
      <c r="C6" s="32">
        <v>37830798.479999997</v>
      </c>
      <c r="D6" s="32">
        <v>0</v>
      </c>
      <c r="E6" s="32">
        <v>48604910.359999999</v>
      </c>
      <c r="F6" s="32">
        <v>48614963.18</v>
      </c>
      <c r="G6" s="32">
        <v>37820745.659999996</v>
      </c>
      <c r="H6" s="32">
        <v>0</v>
      </c>
      <c r="I6" s="165"/>
      <c r="J6" s="165"/>
      <c r="K6" s="165"/>
      <c r="L6" s="165"/>
      <c r="M6" s="168">
        <f t="shared" si="0"/>
        <v>37820746</v>
      </c>
      <c r="N6" s="168">
        <f t="shared" si="1"/>
        <v>37830798</v>
      </c>
      <c r="O6" s="167">
        <f t="shared" si="2"/>
        <v>37820745.659999996</v>
      </c>
      <c r="P6" s="167">
        <f t="shared" si="3"/>
        <v>37830798.479999997</v>
      </c>
    </row>
    <row r="7" spans="1:16" ht="15" hidden="1" customHeight="1" x14ac:dyDescent="0.25">
      <c r="A7" s="102">
        <v>111</v>
      </c>
      <c r="B7" s="31" t="s">
        <v>675</v>
      </c>
      <c r="C7" s="32">
        <v>31788058</v>
      </c>
      <c r="D7" s="32">
        <v>0</v>
      </c>
      <c r="E7" s="32">
        <v>45898148.75</v>
      </c>
      <c r="F7" s="32">
        <v>44786660.350000001</v>
      </c>
      <c r="G7" s="32">
        <v>32899546.399999999</v>
      </c>
      <c r="H7" s="32">
        <v>0</v>
      </c>
      <c r="I7" s="165"/>
      <c r="J7" s="165"/>
      <c r="K7" s="165"/>
      <c r="L7" s="165"/>
      <c r="M7" s="168">
        <f t="shared" si="0"/>
        <v>32899546</v>
      </c>
      <c r="N7" s="168">
        <f t="shared" si="1"/>
        <v>31788058</v>
      </c>
      <c r="O7" s="167">
        <f t="shared" si="2"/>
        <v>32899546.399999999</v>
      </c>
      <c r="P7" s="167">
        <f t="shared" si="3"/>
        <v>31788058</v>
      </c>
    </row>
    <row r="8" spans="1:16" ht="15" hidden="1" customHeight="1" x14ac:dyDescent="0.25">
      <c r="A8" s="102">
        <v>11101</v>
      </c>
      <c r="B8" s="31" t="s">
        <v>674</v>
      </c>
      <c r="C8" s="32">
        <v>31776426.399999999</v>
      </c>
      <c r="D8" s="32">
        <v>0</v>
      </c>
      <c r="E8" s="32">
        <v>45055070.75</v>
      </c>
      <c r="F8" s="32">
        <v>43931950.75</v>
      </c>
      <c r="G8" s="32">
        <v>32899546.399999999</v>
      </c>
      <c r="H8" s="32">
        <v>0</v>
      </c>
      <c r="I8" s="165"/>
      <c r="J8" s="165"/>
      <c r="K8" s="165"/>
      <c r="L8" s="165"/>
      <c r="M8" s="168">
        <f t="shared" si="0"/>
        <v>32899546</v>
      </c>
      <c r="N8" s="168">
        <f t="shared" si="1"/>
        <v>31776426</v>
      </c>
      <c r="O8" s="167">
        <f t="shared" si="2"/>
        <v>32899546.399999999</v>
      </c>
      <c r="P8" s="167">
        <f t="shared" si="3"/>
        <v>31776426.399999999</v>
      </c>
    </row>
    <row r="9" spans="1:16" ht="15" hidden="1" customHeight="1" x14ac:dyDescent="0.25">
      <c r="A9" s="102">
        <v>11101002</v>
      </c>
      <c r="B9" s="31" t="s">
        <v>673</v>
      </c>
      <c r="C9" s="32">
        <v>24473813.690000001</v>
      </c>
      <c r="D9" s="32">
        <v>0</v>
      </c>
      <c r="E9" s="32">
        <v>44402959.990000002</v>
      </c>
      <c r="F9" s="32">
        <v>41227149.329999998</v>
      </c>
      <c r="G9" s="32">
        <v>27649624.350000001</v>
      </c>
      <c r="H9" s="32">
        <v>0</v>
      </c>
      <c r="I9" s="165"/>
      <c r="J9" s="165"/>
      <c r="K9" s="165"/>
      <c r="L9" s="165"/>
      <c r="M9" s="168">
        <f t="shared" si="0"/>
        <v>27649624</v>
      </c>
      <c r="N9" s="168">
        <f t="shared" si="1"/>
        <v>24473814</v>
      </c>
      <c r="O9" s="167">
        <f t="shared" si="2"/>
        <v>27649624.350000001</v>
      </c>
      <c r="P9" s="167">
        <f t="shared" si="3"/>
        <v>24473813.690000001</v>
      </c>
    </row>
    <row r="10" spans="1:16" ht="15" hidden="1" customHeight="1" x14ac:dyDescent="0.25">
      <c r="A10" s="102">
        <v>1110100201</v>
      </c>
      <c r="B10" s="31" t="s">
        <v>672</v>
      </c>
      <c r="C10" s="32">
        <v>22371887.43</v>
      </c>
      <c r="D10" s="32">
        <v>0</v>
      </c>
      <c r="E10" s="32">
        <v>30880632.84</v>
      </c>
      <c r="F10" s="32">
        <v>28972486.350000001</v>
      </c>
      <c r="G10" s="32">
        <v>24280033.920000002</v>
      </c>
      <c r="H10" s="32">
        <v>0</v>
      </c>
      <c r="I10" s="165" t="s">
        <v>694</v>
      </c>
      <c r="J10" s="165" t="s">
        <v>0</v>
      </c>
      <c r="K10" s="165" t="s">
        <v>13</v>
      </c>
      <c r="L10" s="165" t="s">
        <v>69</v>
      </c>
      <c r="M10" s="168">
        <f t="shared" si="0"/>
        <v>24280034</v>
      </c>
      <c r="N10" s="168">
        <f t="shared" si="1"/>
        <v>22371887</v>
      </c>
      <c r="O10" s="167">
        <f t="shared" si="2"/>
        <v>24280033.920000002</v>
      </c>
      <c r="P10" s="167">
        <f t="shared" si="3"/>
        <v>22371887.43</v>
      </c>
    </row>
    <row r="11" spans="1:16" ht="15" hidden="1" customHeight="1" x14ac:dyDescent="0.25">
      <c r="A11" s="102">
        <v>1110100202</v>
      </c>
      <c r="B11" s="31" t="s">
        <v>671</v>
      </c>
      <c r="C11" s="32">
        <v>6515.1</v>
      </c>
      <c r="D11" s="32">
        <v>0</v>
      </c>
      <c r="E11" s="32">
        <v>1846914.57</v>
      </c>
      <c r="F11" s="32">
        <v>1852767.57</v>
      </c>
      <c r="G11" s="32">
        <v>662.1</v>
      </c>
      <c r="H11" s="32">
        <v>0</v>
      </c>
      <c r="I11" s="165" t="s">
        <v>694</v>
      </c>
      <c r="J11" s="165" t="s">
        <v>0</v>
      </c>
      <c r="K11" s="165" t="s">
        <v>13</v>
      </c>
      <c r="L11" s="165" t="s">
        <v>69</v>
      </c>
      <c r="M11" s="168">
        <f t="shared" si="0"/>
        <v>662</v>
      </c>
      <c r="N11" s="168">
        <f t="shared" si="1"/>
        <v>6515</v>
      </c>
      <c r="O11" s="167">
        <f t="shared" si="2"/>
        <v>662.1</v>
      </c>
      <c r="P11" s="167">
        <f t="shared" si="3"/>
        <v>6515.1</v>
      </c>
    </row>
    <row r="12" spans="1:16" ht="15" hidden="1" customHeight="1" x14ac:dyDescent="0.25">
      <c r="A12" s="102">
        <v>1110100203</v>
      </c>
      <c r="B12" s="31" t="s">
        <v>670</v>
      </c>
      <c r="C12" s="32">
        <v>65.099999999999994</v>
      </c>
      <c r="D12" s="32">
        <v>0</v>
      </c>
      <c r="E12" s="32">
        <v>2227964.92</v>
      </c>
      <c r="F12" s="32">
        <v>2228029.92</v>
      </c>
      <c r="G12" s="32">
        <v>0.1</v>
      </c>
      <c r="H12" s="32">
        <v>0</v>
      </c>
      <c r="I12" s="165" t="s">
        <v>694</v>
      </c>
      <c r="J12" s="165" t="s">
        <v>0</v>
      </c>
      <c r="K12" s="165" t="s">
        <v>13</v>
      </c>
      <c r="L12" s="165" t="s">
        <v>69</v>
      </c>
      <c r="M12" s="168">
        <f t="shared" si="0"/>
        <v>0</v>
      </c>
      <c r="N12" s="168">
        <f t="shared" si="1"/>
        <v>65</v>
      </c>
      <c r="O12" s="167">
        <f t="shared" si="2"/>
        <v>0.1</v>
      </c>
      <c r="P12" s="167">
        <f t="shared" si="3"/>
        <v>65.099999999999994</v>
      </c>
    </row>
    <row r="13" spans="1:16" ht="15" hidden="1" customHeight="1" x14ac:dyDescent="0.25">
      <c r="A13" s="102">
        <v>1110100204</v>
      </c>
      <c r="B13" s="31" t="s">
        <v>669</v>
      </c>
      <c r="C13" s="32">
        <v>12891.08</v>
      </c>
      <c r="D13" s="32">
        <v>0</v>
      </c>
      <c r="E13" s="32">
        <v>828182.63</v>
      </c>
      <c r="F13" s="32">
        <v>825124.52</v>
      </c>
      <c r="G13" s="32">
        <v>15949.19</v>
      </c>
      <c r="H13" s="32">
        <v>0</v>
      </c>
      <c r="I13" s="165" t="s">
        <v>694</v>
      </c>
      <c r="J13" s="165" t="s">
        <v>0</v>
      </c>
      <c r="K13" s="165" t="s">
        <v>13</v>
      </c>
      <c r="L13" s="165" t="s">
        <v>69</v>
      </c>
      <c r="M13" s="168">
        <f t="shared" si="0"/>
        <v>15949</v>
      </c>
      <c r="N13" s="168">
        <f t="shared" si="1"/>
        <v>12891</v>
      </c>
      <c r="O13" s="167">
        <f t="shared" si="2"/>
        <v>15949.19</v>
      </c>
      <c r="P13" s="167">
        <f t="shared" si="3"/>
        <v>12891.08</v>
      </c>
    </row>
    <row r="14" spans="1:16" ht="15" hidden="1" customHeight="1" x14ac:dyDescent="0.25">
      <c r="A14" s="102">
        <v>1110100205</v>
      </c>
      <c r="B14" s="31" t="s">
        <v>668</v>
      </c>
      <c r="C14" s="32">
        <v>598.01</v>
      </c>
      <c r="D14" s="32">
        <v>0</v>
      </c>
      <c r="E14" s="32">
        <v>19078.740000000002</v>
      </c>
      <c r="F14" s="32">
        <v>19510.740000000002</v>
      </c>
      <c r="G14" s="32">
        <v>166.01</v>
      </c>
      <c r="H14" s="32">
        <v>0</v>
      </c>
      <c r="I14" s="165" t="s">
        <v>694</v>
      </c>
      <c r="J14" s="165" t="s">
        <v>0</v>
      </c>
      <c r="K14" s="165" t="s">
        <v>13</v>
      </c>
      <c r="L14" s="165" t="s">
        <v>69</v>
      </c>
      <c r="M14" s="168">
        <f t="shared" si="0"/>
        <v>166</v>
      </c>
      <c r="N14" s="168">
        <f t="shared" si="1"/>
        <v>598</v>
      </c>
      <c r="O14" s="167">
        <f t="shared" si="2"/>
        <v>166.01</v>
      </c>
      <c r="P14" s="167">
        <f t="shared" si="3"/>
        <v>598.01</v>
      </c>
    </row>
    <row r="15" spans="1:16" ht="15" hidden="1" customHeight="1" x14ac:dyDescent="0.25">
      <c r="A15" s="102">
        <v>1110100206</v>
      </c>
      <c r="B15" s="31" t="s">
        <v>667</v>
      </c>
      <c r="C15" s="32">
        <v>9.01</v>
      </c>
      <c r="D15" s="32">
        <v>0</v>
      </c>
      <c r="E15" s="32">
        <v>112479.29</v>
      </c>
      <c r="F15" s="32">
        <v>112288.29</v>
      </c>
      <c r="G15" s="32">
        <v>200.01</v>
      </c>
      <c r="H15" s="32">
        <v>0</v>
      </c>
      <c r="I15" s="165" t="s">
        <v>694</v>
      </c>
      <c r="J15" s="165" t="s">
        <v>0</v>
      </c>
      <c r="K15" s="165" t="s">
        <v>13</v>
      </c>
      <c r="L15" s="165" t="s">
        <v>69</v>
      </c>
      <c r="M15" s="168">
        <f t="shared" si="0"/>
        <v>200</v>
      </c>
      <c r="N15" s="168">
        <f t="shared" si="1"/>
        <v>9</v>
      </c>
      <c r="O15" s="167">
        <f t="shared" si="2"/>
        <v>200.01</v>
      </c>
      <c r="P15" s="167">
        <f t="shared" si="3"/>
        <v>9.01</v>
      </c>
    </row>
    <row r="16" spans="1:16" ht="15" hidden="1" customHeight="1" x14ac:dyDescent="0.25">
      <c r="A16" s="102">
        <v>1110100207</v>
      </c>
      <c r="B16" s="31" t="s">
        <v>666</v>
      </c>
      <c r="C16" s="32">
        <v>2892.01</v>
      </c>
      <c r="D16" s="32">
        <v>0</v>
      </c>
      <c r="E16" s="32">
        <v>1231978.8</v>
      </c>
      <c r="F16" s="32">
        <v>1207492.1299999999</v>
      </c>
      <c r="G16" s="32">
        <v>27378.68</v>
      </c>
      <c r="H16" s="32">
        <v>0</v>
      </c>
      <c r="I16" s="165" t="s">
        <v>694</v>
      </c>
      <c r="J16" s="165" t="s">
        <v>0</v>
      </c>
      <c r="K16" s="165" t="s">
        <v>13</v>
      </c>
      <c r="L16" s="165" t="s">
        <v>69</v>
      </c>
      <c r="M16" s="168">
        <f t="shared" si="0"/>
        <v>27379</v>
      </c>
      <c r="N16" s="168">
        <f t="shared" si="1"/>
        <v>2892</v>
      </c>
      <c r="O16" s="167">
        <f t="shared" si="2"/>
        <v>27378.68</v>
      </c>
      <c r="P16" s="167">
        <f t="shared" si="3"/>
        <v>2892.01</v>
      </c>
    </row>
    <row r="17" spans="1:16" ht="15" hidden="1" customHeight="1" x14ac:dyDescent="0.25">
      <c r="A17" s="102">
        <v>1110100208</v>
      </c>
      <c r="B17" s="31" t="s">
        <v>665</v>
      </c>
      <c r="C17" s="32">
        <v>2616.4899999999998</v>
      </c>
      <c r="D17" s="32">
        <v>0</v>
      </c>
      <c r="E17" s="32">
        <v>136687.95000000001</v>
      </c>
      <c r="F17" s="32">
        <v>137739.43</v>
      </c>
      <c r="G17" s="32">
        <v>1565.01</v>
      </c>
      <c r="H17" s="32">
        <v>0</v>
      </c>
      <c r="I17" s="165" t="s">
        <v>694</v>
      </c>
      <c r="J17" s="165" t="s">
        <v>0</v>
      </c>
      <c r="K17" s="165" t="s">
        <v>13</v>
      </c>
      <c r="L17" s="165" t="s">
        <v>69</v>
      </c>
      <c r="M17" s="168">
        <f t="shared" si="0"/>
        <v>1565</v>
      </c>
      <c r="N17" s="168">
        <f t="shared" si="1"/>
        <v>2616</v>
      </c>
      <c r="O17" s="167">
        <f t="shared" si="2"/>
        <v>1565.01</v>
      </c>
      <c r="P17" s="167">
        <f t="shared" si="3"/>
        <v>2616.4899999999998</v>
      </c>
    </row>
    <row r="18" spans="1:16" ht="15" hidden="1" customHeight="1" x14ac:dyDescent="0.25">
      <c r="A18" s="102">
        <v>1110100209</v>
      </c>
      <c r="B18" s="31" t="s">
        <v>664</v>
      </c>
      <c r="C18" s="32">
        <v>238.01</v>
      </c>
      <c r="D18" s="32">
        <v>0</v>
      </c>
      <c r="E18" s="32">
        <v>1567.94</v>
      </c>
      <c r="F18" s="32">
        <v>1805.94</v>
      </c>
      <c r="G18" s="32">
        <v>0.01</v>
      </c>
      <c r="H18" s="32">
        <v>0</v>
      </c>
      <c r="I18" s="165" t="s">
        <v>694</v>
      </c>
      <c r="J18" s="165" t="s">
        <v>0</v>
      </c>
      <c r="K18" s="165" t="s">
        <v>13</v>
      </c>
      <c r="L18" s="165" t="s">
        <v>69</v>
      </c>
      <c r="M18" s="168">
        <f t="shared" si="0"/>
        <v>0</v>
      </c>
      <c r="N18" s="168">
        <f t="shared" si="1"/>
        <v>238</v>
      </c>
      <c r="O18" s="167">
        <f t="shared" si="2"/>
        <v>0.01</v>
      </c>
      <c r="P18" s="167">
        <f t="shared" si="3"/>
        <v>238.01</v>
      </c>
    </row>
    <row r="19" spans="1:16" ht="15" hidden="1" customHeight="1" x14ac:dyDescent="0.25">
      <c r="A19" s="102">
        <v>1110100210</v>
      </c>
      <c r="B19" s="31" t="s">
        <v>663</v>
      </c>
      <c r="C19" s="32">
        <v>0.01</v>
      </c>
      <c r="D19" s="32">
        <v>0</v>
      </c>
      <c r="E19" s="32">
        <v>13</v>
      </c>
      <c r="F19" s="32">
        <v>13</v>
      </c>
      <c r="G19" s="32">
        <v>0.01</v>
      </c>
      <c r="H19" s="32">
        <v>0</v>
      </c>
      <c r="I19" s="165" t="s">
        <v>694</v>
      </c>
      <c r="J19" s="165" t="s">
        <v>0</v>
      </c>
      <c r="K19" s="165" t="s">
        <v>13</v>
      </c>
      <c r="L19" s="165" t="s">
        <v>69</v>
      </c>
      <c r="M19" s="168">
        <f t="shared" si="0"/>
        <v>0</v>
      </c>
      <c r="N19" s="168">
        <f t="shared" si="1"/>
        <v>0</v>
      </c>
      <c r="O19" s="167">
        <f t="shared" si="2"/>
        <v>0.01</v>
      </c>
      <c r="P19" s="167">
        <f t="shared" si="3"/>
        <v>0.01</v>
      </c>
    </row>
    <row r="20" spans="1:16" ht="15" hidden="1" customHeight="1" x14ac:dyDescent="0.25">
      <c r="A20" s="102">
        <v>1110100211</v>
      </c>
      <c r="B20" s="31" t="s">
        <v>662</v>
      </c>
      <c r="C20" s="32">
        <v>0.01</v>
      </c>
      <c r="D20" s="32">
        <v>0</v>
      </c>
      <c r="E20" s="32">
        <v>0</v>
      </c>
      <c r="F20" s="32">
        <v>0</v>
      </c>
      <c r="G20" s="32">
        <v>0.01</v>
      </c>
      <c r="H20" s="32">
        <v>0</v>
      </c>
      <c r="I20" s="165" t="s">
        <v>694</v>
      </c>
      <c r="J20" s="165" t="s">
        <v>0</v>
      </c>
      <c r="K20" s="165" t="s">
        <v>13</v>
      </c>
      <c r="L20" s="165" t="s">
        <v>69</v>
      </c>
      <c r="M20" s="168">
        <f t="shared" si="0"/>
        <v>0</v>
      </c>
      <c r="N20" s="168">
        <f t="shared" si="1"/>
        <v>0</v>
      </c>
      <c r="O20" s="167">
        <f t="shared" si="2"/>
        <v>0.01</v>
      </c>
      <c r="P20" s="167">
        <f t="shared" si="3"/>
        <v>0.01</v>
      </c>
    </row>
    <row r="21" spans="1:16" ht="15" hidden="1" customHeight="1" x14ac:dyDescent="0.25">
      <c r="A21" s="102">
        <v>1110100212</v>
      </c>
      <c r="B21" s="31" t="s">
        <v>661</v>
      </c>
      <c r="C21" s="32">
        <v>556007.34</v>
      </c>
      <c r="D21" s="32">
        <v>0</v>
      </c>
      <c r="E21" s="32">
        <v>2836536</v>
      </c>
      <c r="F21" s="32">
        <v>73187.13</v>
      </c>
      <c r="G21" s="32">
        <v>3319356.21</v>
      </c>
      <c r="H21" s="32">
        <v>0</v>
      </c>
      <c r="I21" s="165" t="s">
        <v>694</v>
      </c>
      <c r="J21" s="165" t="s">
        <v>0</v>
      </c>
      <c r="K21" s="165" t="s">
        <v>13</v>
      </c>
      <c r="L21" s="165" t="s">
        <v>69</v>
      </c>
      <c r="M21" s="168">
        <f t="shared" si="0"/>
        <v>3319356</v>
      </c>
      <c r="N21" s="168">
        <f t="shared" si="1"/>
        <v>556007</v>
      </c>
      <c r="O21" s="167">
        <f t="shared" si="2"/>
        <v>3319356.21</v>
      </c>
      <c r="P21" s="167">
        <f t="shared" si="3"/>
        <v>556007.34</v>
      </c>
    </row>
    <row r="22" spans="1:16" ht="15" hidden="1" customHeight="1" x14ac:dyDescent="0.25">
      <c r="A22" s="102">
        <v>1110100213</v>
      </c>
      <c r="B22" s="31" t="s">
        <v>660</v>
      </c>
      <c r="C22" s="32">
        <v>300.01</v>
      </c>
      <c r="D22" s="32">
        <v>0</v>
      </c>
      <c r="E22" s="32">
        <v>4408</v>
      </c>
      <c r="F22" s="32">
        <v>4508</v>
      </c>
      <c r="G22" s="32">
        <v>200.01</v>
      </c>
      <c r="H22" s="32">
        <v>0</v>
      </c>
      <c r="I22" s="165" t="s">
        <v>694</v>
      </c>
      <c r="J22" s="165" t="s">
        <v>0</v>
      </c>
      <c r="K22" s="165" t="s">
        <v>13</v>
      </c>
      <c r="L22" s="165" t="s">
        <v>69</v>
      </c>
      <c r="M22" s="168">
        <f t="shared" si="0"/>
        <v>200</v>
      </c>
      <c r="N22" s="168">
        <f t="shared" si="1"/>
        <v>300</v>
      </c>
      <c r="O22" s="167">
        <f t="shared" si="2"/>
        <v>200.01</v>
      </c>
      <c r="P22" s="167">
        <f t="shared" si="3"/>
        <v>300.01</v>
      </c>
    </row>
    <row r="23" spans="1:16" ht="15" hidden="1" customHeight="1" x14ac:dyDescent="0.25">
      <c r="A23" s="102">
        <v>1110100214</v>
      </c>
      <c r="B23" s="31" t="s">
        <v>659</v>
      </c>
      <c r="C23" s="32">
        <v>1</v>
      </c>
      <c r="D23" s="32">
        <v>0</v>
      </c>
      <c r="E23" s="32">
        <v>0</v>
      </c>
      <c r="F23" s="32">
        <v>0</v>
      </c>
      <c r="G23" s="32">
        <v>1</v>
      </c>
      <c r="H23" s="32">
        <v>0</v>
      </c>
      <c r="I23" s="165" t="s">
        <v>694</v>
      </c>
      <c r="J23" s="165" t="s">
        <v>0</v>
      </c>
      <c r="K23" s="165" t="s">
        <v>13</v>
      </c>
      <c r="L23" s="165" t="s">
        <v>69</v>
      </c>
      <c r="M23" s="168">
        <f t="shared" si="0"/>
        <v>1</v>
      </c>
      <c r="N23" s="168">
        <f t="shared" si="1"/>
        <v>1</v>
      </c>
      <c r="O23" s="167">
        <f t="shared" si="2"/>
        <v>1</v>
      </c>
      <c r="P23" s="167">
        <f t="shared" si="3"/>
        <v>1</v>
      </c>
    </row>
    <row r="24" spans="1:16" ht="15" hidden="1" customHeight="1" x14ac:dyDescent="0.25">
      <c r="A24" s="102">
        <v>1110100215</v>
      </c>
      <c r="B24" s="31" t="s">
        <v>658</v>
      </c>
      <c r="C24" s="32">
        <v>1506054.01</v>
      </c>
      <c r="D24" s="32">
        <v>0</v>
      </c>
      <c r="E24" s="32">
        <v>3672038</v>
      </c>
      <c r="F24" s="32">
        <v>5177542</v>
      </c>
      <c r="G24" s="32">
        <v>550.01</v>
      </c>
      <c r="H24" s="32">
        <v>0</v>
      </c>
      <c r="I24" s="165" t="s">
        <v>694</v>
      </c>
      <c r="J24" s="165" t="s">
        <v>0</v>
      </c>
      <c r="K24" s="165" t="s">
        <v>13</v>
      </c>
      <c r="L24" s="165" t="s">
        <v>69</v>
      </c>
      <c r="M24" s="168">
        <f t="shared" si="0"/>
        <v>550</v>
      </c>
      <c r="N24" s="168">
        <f t="shared" si="1"/>
        <v>1506054</v>
      </c>
      <c r="O24" s="167">
        <f t="shared" si="2"/>
        <v>550.01</v>
      </c>
      <c r="P24" s="167">
        <f t="shared" si="3"/>
        <v>1506054.01</v>
      </c>
    </row>
    <row r="25" spans="1:16" ht="15" hidden="1" customHeight="1" x14ac:dyDescent="0.25">
      <c r="A25" s="102">
        <v>1110100216</v>
      </c>
      <c r="B25" s="31" t="s">
        <v>657</v>
      </c>
      <c r="C25" s="32">
        <v>150.01</v>
      </c>
      <c r="D25" s="32">
        <v>0</v>
      </c>
      <c r="E25" s="32">
        <v>316416.08</v>
      </c>
      <c r="F25" s="32">
        <v>316566.08</v>
      </c>
      <c r="G25" s="32">
        <v>0.01</v>
      </c>
      <c r="H25" s="32">
        <v>0</v>
      </c>
      <c r="I25" s="165" t="s">
        <v>694</v>
      </c>
      <c r="J25" s="165" t="s">
        <v>0</v>
      </c>
      <c r="K25" s="165" t="s">
        <v>13</v>
      </c>
      <c r="L25" s="165" t="s">
        <v>69</v>
      </c>
      <c r="M25" s="168">
        <f t="shared" si="0"/>
        <v>0</v>
      </c>
      <c r="N25" s="168">
        <f t="shared" si="1"/>
        <v>150</v>
      </c>
      <c r="O25" s="167">
        <f t="shared" si="2"/>
        <v>0.01</v>
      </c>
      <c r="P25" s="167">
        <f t="shared" si="3"/>
        <v>150.01</v>
      </c>
    </row>
    <row r="26" spans="1:16" ht="15" hidden="1" customHeight="1" x14ac:dyDescent="0.25">
      <c r="A26" s="102">
        <v>1110100217</v>
      </c>
      <c r="B26" s="31" t="s">
        <v>656</v>
      </c>
      <c r="C26" s="32">
        <v>7945.01</v>
      </c>
      <c r="D26" s="32">
        <v>0</v>
      </c>
      <c r="E26" s="32">
        <v>63797.919999999998</v>
      </c>
      <c r="F26" s="32">
        <v>69384.92</v>
      </c>
      <c r="G26" s="32">
        <v>2358.0100000000002</v>
      </c>
      <c r="H26" s="32">
        <v>0</v>
      </c>
      <c r="I26" s="165" t="s">
        <v>694</v>
      </c>
      <c r="J26" s="165" t="s">
        <v>0</v>
      </c>
      <c r="K26" s="165" t="s">
        <v>13</v>
      </c>
      <c r="L26" s="165" t="s">
        <v>69</v>
      </c>
      <c r="M26" s="168">
        <f t="shared" si="0"/>
        <v>2358</v>
      </c>
      <c r="N26" s="168">
        <f t="shared" si="1"/>
        <v>7945</v>
      </c>
      <c r="O26" s="167">
        <f t="shared" si="2"/>
        <v>2358.0100000000002</v>
      </c>
      <c r="P26" s="167">
        <f t="shared" si="3"/>
        <v>7945.01</v>
      </c>
    </row>
    <row r="27" spans="1:16" ht="15" hidden="1" customHeight="1" x14ac:dyDescent="0.25">
      <c r="A27" s="102">
        <v>1110100218</v>
      </c>
      <c r="B27" s="31" t="s">
        <v>655</v>
      </c>
      <c r="C27" s="32">
        <v>2580.0100000000002</v>
      </c>
      <c r="D27" s="32">
        <v>0</v>
      </c>
      <c r="E27" s="32">
        <v>31284.51</v>
      </c>
      <c r="F27" s="32">
        <v>33864.51</v>
      </c>
      <c r="G27" s="32">
        <v>0.01</v>
      </c>
      <c r="H27" s="32">
        <v>0</v>
      </c>
      <c r="I27" s="165" t="s">
        <v>694</v>
      </c>
      <c r="J27" s="165" t="s">
        <v>0</v>
      </c>
      <c r="K27" s="165" t="s">
        <v>13</v>
      </c>
      <c r="L27" s="165" t="s">
        <v>69</v>
      </c>
      <c r="M27" s="168">
        <f t="shared" si="0"/>
        <v>0</v>
      </c>
      <c r="N27" s="168">
        <f t="shared" si="1"/>
        <v>2580</v>
      </c>
      <c r="O27" s="167">
        <f t="shared" si="2"/>
        <v>0.01</v>
      </c>
      <c r="P27" s="167">
        <f t="shared" si="3"/>
        <v>2580.0100000000002</v>
      </c>
    </row>
    <row r="28" spans="1:16" ht="15" hidden="1" customHeight="1" x14ac:dyDescent="0.25">
      <c r="A28" s="102">
        <v>1110100219</v>
      </c>
      <c r="B28" s="31" t="s">
        <v>654</v>
      </c>
      <c r="C28" s="32">
        <v>299.01</v>
      </c>
      <c r="D28" s="32">
        <v>0</v>
      </c>
      <c r="E28" s="32">
        <v>132</v>
      </c>
      <c r="F28" s="32">
        <v>0</v>
      </c>
      <c r="G28" s="32">
        <v>431.01</v>
      </c>
      <c r="H28" s="32">
        <v>0</v>
      </c>
      <c r="I28" s="165" t="s">
        <v>694</v>
      </c>
      <c r="J28" s="165" t="s">
        <v>0</v>
      </c>
      <c r="K28" s="165" t="s">
        <v>13</v>
      </c>
      <c r="L28" s="165" t="s">
        <v>69</v>
      </c>
      <c r="M28" s="168">
        <f t="shared" si="0"/>
        <v>431</v>
      </c>
      <c r="N28" s="168">
        <f t="shared" si="1"/>
        <v>299</v>
      </c>
      <c r="O28" s="167">
        <f t="shared" si="2"/>
        <v>431.01</v>
      </c>
      <c r="P28" s="167">
        <f t="shared" si="3"/>
        <v>299.01</v>
      </c>
    </row>
    <row r="29" spans="1:16" ht="15" hidden="1" customHeight="1" x14ac:dyDescent="0.25">
      <c r="A29" s="102">
        <v>1110100220</v>
      </c>
      <c r="B29" s="31" t="s">
        <v>653</v>
      </c>
      <c r="C29" s="32">
        <v>110.01</v>
      </c>
      <c r="D29" s="32">
        <v>0</v>
      </c>
      <c r="E29" s="32">
        <v>3837.12</v>
      </c>
      <c r="F29" s="32">
        <v>3945.12</v>
      </c>
      <c r="G29" s="32">
        <v>2.0099999999999998</v>
      </c>
      <c r="H29" s="32">
        <v>0</v>
      </c>
      <c r="I29" s="165" t="s">
        <v>694</v>
      </c>
      <c r="J29" s="165" t="s">
        <v>0</v>
      </c>
      <c r="K29" s="165" t="s">
        <v>13</v>
      </c>
      <c r="L29" s="165" t="s">
        <v>69</v>
      </c>
      <c r="M29" s="168">
        <f t="shared" si="0"/>
        <v>2</v>
      </c>
      <c r="N29" s="168">
        <f t="shared" si="1"/>
        <v>110</v>
      </c>
      <c r="O29" s="167">
        <f t="shared" si="2"/>
        <v>2.0099999999999998</v>
      </c>
      <c r="P29" s="167">
        <f t="shared" si="3"/>
        <v>110.01</v>
      </c>
    </row>
    <row r="30" spans="1:16" ht="15" hidden="1" customHeight="1" x14ac:dyDescent="0.25">
      <c r="A30" s="102">
        <v>1110100221</v>
      </c>
      <c r="B30" s="31" t="s">
        <v>652</v>
      </c>
      <c r="C30" s="32">
        <v>1248.01</v>
      </c>
      <c r="D30" s="32">
        <v>0</v>
      </c>
      <c r="E30" s="32">
        <v>125204.63</v>
      </c>
      <c r="F30" s="32">
        <v>126252.63</v>
      </c>
      <c r="G30" s="32">
        <v>200.01</v>
      </c>
      <c r="H30" s="32">
        <v>0</v>
      </c>
      <c r="I30" s="165" t="s">
        <v>694</v>
      </c>
      <c r="J30" s="165" t="s">
        <v>0</v>
      </c>
      <c r="K30" s="165" t="s">
        <v>13</v>
      </c>
      <c r="L30" s="165" t="s">
        <v>69</v>
      </c>
      <c r="M30" s="168">
        <f t="shared" si="0"/>
        <v>200</v>
      </c>
      <c r="N30" s="168">
        <f t="shared" si="1"/>
        <v>1248</v>
      </c>
      <c r="O30" s="167">
        <f t="shared" si="2"/>
        <v>200.01</v>
      </c>
      <c r="P30" s="167">
        <f t="shared" si="3"/>
        <v>1248.01</v>
      </c>
    </row>
    <row r="31" spans="1:16" ht="15" hidden="1" customHeight="1" x14ac:dyDescent="0.25">
      <c r="A31" s="102">
        <v>1110100222</v>
      </c>
      <c r="B31" s="31" t="s">
        <v>651</v>
      </c>
      <c r="C31" s="32">
        <v>1407.01</v>
      </c>
      <c r="D31" s="32">
        <v>0</v>
      </c>
      <c r="E31" s="32">
        <v>63805.05</v>
      </c>
      <c r="F31" s="32">
        <v>64641.05</v>
      </c>
      <c r="G31" s="32">
        <v>571.01</v>
      </c>
      <c r="H31" s="32">
        <v>0</v>
      </c>
      <c r="I31" s="165" t="s">
        <v>694</v>
      </c>
      <c r="J31" s="165" t="s">
        <v>0</v>
      </c>
      <c r="K31" s="165" t="s">
        <v>13</v>
      </c>
      <c r="L31" s="165" t="s">
        <v>69</v>
      </c>
      <c r="M31" s="168">
        <f t="shared" si="0"/>
        <v>571</v>
      </c>
      <c r="N31" s="168">
        <f t="shared" si="1"/>
        <v>1407</v>
      </c>
      <c r="O31" s="167">
        <f t="shared" si="2"/>
        <v>571.01</v>
      </c>
      <c r="P31" s="167">
        <f t="shared" si="3"/>
        <v>1407.01</v>
      </c>
    </row>
    <row r="32" spans="1:16" ht="15" hidden="1" customHeight="1" x14ac:dyDescent="0.25">
      <c r="A32" s="102">
        <v>11101004</v>
      </c>
      <c r="B32" s="31" t="s">
        <v>650</v>
      </c>
      <c r="C32" s="32">
        <v>452676.96</v>
      </c>
      <c r="D32" s="32">
        <v>0</v>
      </c>
      <c r="E32" s="32">
        <v>123155.63</v>
      </c>
      <c r="F32" s="32">
        <v>0</v>
      </c>
      <c r="G32" s="32">
        <v>575832.59</v>
      </c>
      <c r="H32" s="32">
        <v>0</v>
      </c>
      <c r="I32" s="165"/>
      <c r="J32" s="165"/>
      <c r="K32" s="165"/>
      <c r="L32" s="165"/>
      <c r="M32" s="168">
        <f t="shared" si="0"/>
        <v>575833</v>
      </c>
      <c r="N32" s="168">
        <f t="shared" si="1"/>
        <v>452677</v>
      </c>
      <c r="O32" s="167">
        <f t="shared" si="2"/>
        <v>575832.59</v>
      </c>
      <c r="P32" s="167">
        <f t="shared" si="3"/>
        <v>452676.96</v>
      </c>
    </row>
    <row r="33" spans="1:16" ht="15" hidden="1" customHeight="1" x14ac:dyDescent="0.25">
      <c r="A33" s="102">
        <v>1110100401</v>
      </c>
      <c r="B33" s="31" t="s">
        <v>649</v>
      </c>
      <c r="C33" s="32">
        <v>452676.96</v>
      </c>
      <c r="D33" s="32">
        <v>0</v>
      </c>
      <c r="E33" s="32">
        <v>123155.63</v>
      </c>
      <c r="F33" s="32">
        <v>0</v>
      </c>
      <c r="G33" s="32">
        <v>575832.59</v>
      </c>
      <c r="H33" s="32">
        <v>0</v>
      </c>
      <c r="I33" s="165" t="s">
        <v>694</v>
      </c>
      <c r="J33" s="165" t="s">
        <v>0</v>
      </c>
      <c r="K33" s="165" t="s">
        <v>13</v>
      </c>
      <c r="L33" s="165" t="s">
        <v>69</v>
      </c>
      <c r="M33" s="168">
        <f t="shared" si="0"/>
        <v>575833</v>
      </c>
      <c r="N33" s="168">
        <f t="shared" si="1"/>
        <v>452677</v>
      </c>
      <c r="O33" s="167">
        <f t="shared" si="2"/>
        <v>575832.59</v>
      </c>
      <c r="P33" s="167">
        <f t="shared" si="3"/>
        <v>452676.96</v>
      </c>
    </row>
    <row r="34" spans="1:16" ht="15" hidden="1" customHeight="1" x14ac:dyDescent="0.25">
      <c r="A34" s="102">
        <v>11101005</v>
      </c>
      <c r="B34" s="31" t="s">
        <v>648</v>
      </c>
      <c r="C34" s="32">
        <v>5593648.6500000004</v>
      </c>
      <c r="D34" s="32">
        <v>0</v>
      </c>
      <c r="E34" s="32">
        <v>382873.16</v>
      </c>
      <c r="F34" s="32">
        <v>2704801.42</v>
      </c>
      <c r="G34" s="32">
        <v>3271720.39</v>
      </c>
      <c r="H34" s="32">
        <v>0</v>
      </c>
      <c r="I34" s="165"/>
      <c r="J34" s="165"/>
      <c r="K34" s="165"/>
      <c r="L34" s="165"/>
      <c r="M34" s="168">
        <f t="shared" si="0"/>
        <v>3271720</v>
      </c>
      <c r="N34" s="168">
        <f t="shared" si="1"/>
        <v>5593649</v>
      </c>
      <c r="O34" s="167">
        <f t="shared" si="2"/>
        <v>3271720.39</v>
      </c>
      <c r="P34" s="167">
        <f t="shared" si="3"/>
        <v>5593648.6500000004</v>
      </c>
    </row>
    <row r="35" spans="1:16" ht="15" hidden="1" customHeight="1" x14ac:dyDescent="0.25">
      <c r="A35" s="102">
        <v>1110100501</v>
      </c>
      <c r="B35" s="31" t="s">
        <v>647</v>
      </c>
      <c r="C35" s="32">
        <v>5593648.6500000004</v>
      </c>
      <c r="D35" s="32">
        <v>0</v>
      </c>
      <c r="E35" s="32">
        <v>382873.16</v>
      </c>
      <c r="F35" s="32">
        <v>2704801.42</v>
      </c>
      <c r="G35" s="32">
        <v>3271720.39</v>
      </c>
      <c r="H35" s="32">
        <v>0</v>
      </c>
      <c r="I35" s="165" t="s">
        <v>694</v>
      </c>
      <c r="J35" s="165" t="s">
        <v>0</v>
      </c>
      <c r="K35" s="165" t="s">
        <v>13</v>
      </c>
      <c r="L35" s="165" t="s">
        <v>69</v>
      </c>
      <c r="M35" s="168">
        <f t="shared" si="0"/>
        <v>3271720</v>
      </c>
      <c r="N35" s="168">
        <f t="shared" si="1"/>
        <v>5593649</v>
      </c>
      <c r="O35" s="167">
        <f t="shared" si="2"/>
        <v>3271720.39</v>
      </c>
      <c r="P35" s="167">
        <f t="shared" si="3"/>
        <v>5593648.6500000004</v>
      </c>
    </row>
    <row r="36" spans="1:16" ht="15" hidden="1" customHeight="1" x14ac:dyDescent="0.25">
      <c r="A36" s="102">
        <v>11101006</v>
      </c>
      <c r="B36" s="31" t="s">
        <v>646</v>
      </c>
      <c r="C36" s="32">
        <v>706129.97</v>
      </c>
      <c r="D36" s="32">
        <v>0</v>
      </c>
      <c r="E36" s="32">
        <v>146081.97</v>
      </c>
      <c r="F36" s="32">
        <v>0</v>
      </c>
      <c r="G36" s="32">
        <v>852211.94</v>
      </c>
      <c r="H36" s="32">
        <v>0</v>
      </c>
      <c r="I36" s="165"/>
      <c r="J36" s="165"/>
      <c r="K36" s="165"/>
      <c r="L36" s="165"/>
      <c r="M36" s="168">
        <f t="shared" si="0"/>
        <v>852212</v>
      </c>
      <c r="N36" s="168">
        <f t="shared" si="1"/>
        <v>706130</v>
      </c>
      <c r="O36" s="167">
        <f t="shared" si="2"/>
        <v>852211.94</v>
      </c>
      <c r="P36" s="167">
        <f t="shared" si="3"/>
        <v>706129.97</v>
      </c>
    </row>
    <row r="37" spans="1:16" ht="15" hidden="1" customHeight="1" x14ac:dyDescent="0.25">
      <c r="A37" s="102">
        <v>1110100601</v>
      </c>
      <c r="B37" s="31" t="s">
        <v>645</v>
      </c>
      <c r="C37" s="32">
        <v>706129.97</v>
      </c>
      <c r="D37" s="32">
        <v>0</v>
      </c>
      <c r="E37" s="32">
        <v>146081.97</v>
      </c>
      <c r="F37" s="32">
        <v>0</v>
      </c>
      <c r="G37" s="32">
        <v>852211.94</v>
      </c>
      <c r="H37" s="32">
        <v>0</v>
      </c>
      <c r="I37" s="165" t="s">
        <v>694</v>
      </c>
      <c r="J37" s="165" t="s">
        <v>0</v>
      </c>
      <c r="K37" s="165" t="s">
        <v>13</v>
      </c>
      <c r="L37" s="165" t="s">
        <v>69</v>
      </c>
      <c r="M37" s="168">
        <f t="shared" si="0"/>
        <v>852212</v>
      </c>
      <c r="N37" s="168">
        <f t="shared" si="1"/>
        <v>706130</v>
      </c>
      <c r="O37" s="167">
        <f t="shared" si="2"/>
        <v>852211.94</v>
      </c>
      <c r="P37" s="167">
        <f t="shared" si="3"/>
        <v>706129.97</v>
      </c>
    </row>
    <row r="38" spans="1:16" ht="15" hidden="1" customHeight="1" x14ac:dyDescent="0.25">
      <c r="A38" s="102">
        <v>11101007</v>
      </c>
      <c r="B38" s="31" t="s">
        <v>644</v>
      </c>
      <c r="C38" s="32">
        <v>550157.13</v>
      </c>
      <c r="D38" s="32">
        <v>0</v>
      </c>
      <c r="E38" s="32">
        <v>0</v>
      </c>
      <c r="F38" s="32">
        <v>0</v>
      </c>
      <c r="G38" s="32">
        <v>550157.13</v>
      </c>
      <c r="H38" s="32">
        <v>0</v>
      </c>
      <c r="I38" s="165"/>
      <c r="J38" s="165"/>
      <c r="K38" s="165"/>
      <c r="L38" s="165"/>
      <c r="M38" s="168">
        <f t="shared" si="0"/>
        <v>550157</v>
      </c>
      <c r="N38" s="168">
        <f t="shared" si="1"/>
        <v>550157</v>
      </c>
      <c r="O38" s="167">
        <f t="shared" si="2"/>
        <v>550157.13</v>
      </c>
      <c r="P38" s="167">
        <f t="shared" si="3"/>
        <v>550157.13</v>
      </c>
    </row>
    <row r="39" spans="1:16" ht="15" hidden="1" customHeight="1" x14ac:dyDescent="0.25">
      <c r="A39" s="102">
        <v>1110100701</v>
      </c>
      <c r="B39" s="31" t="s">
        <v>643</v>
      </c>
      <c r="C39" s="32">
        <v>550157.13</v>
      </c>
      <c r="D39" s="32">
        <v>0</v>
      </c>
      <c r="E39" s="32">
        <v>0</v>
      </c>
      <c r="F39" s="32">
        <v>0</v>
      </c>
      <c r="G39" s="32">
        <v>550157.13</v>
      </c>
      <c r="H39" s="32">
        <v>0</v>
      </c>
      <c r="I39" s="165" t="s">
        <v>694</v>
      </c>
      <c r="J39" s="165" t="s">
        <v>0</v>
      </c>
      <c r="K39" s="165" t="s">
        <v>13</v>
      </c>
      <c r="L39" s="165" t="s">
        <v>69</v>
      </c>
      <c r="M39" s="168">
        <f t="shared" si="0"/>
        <v>550157</v>
      </c>
      <c r="N39" s="168">
        <f t="shared" si="1"/>
        <v>550157</v>
      </c>
      <c r="O39" s="167">
        <f t="shared" si="2"/>
        <v>550157.13</v>
      </c>
      <c r="P39" s="167">
        <f t="shared" si="3"/>
        <v>550157.13</v>
      </c>
    </row>
    <row r="40" spans="1:16" ht="15" hidden="1" customHeight="1" x14ac:dyDescent="0.25">
      <c r="A40" s="102">
        <v>11103</v>
      </c>
      <c r="B40" s="31" t="s">
        <v>642</v>
      </c>
      <c r="C40" s="32">
        <v>11631.6</v>
      </c>
      <c r="D40" s="32">
        <v>0</v>
      </c>
      <c r="E40" s="32">
        <v>843078</v>
      </c>
      <c r="F40" s="32">
        <v>854709.6</v>
      </c>
      <c r="G40" s="32">
        <v>0</v>
      </c>
      <c r="H40" s="32">
        <v>0</v>
      </c>
      <c r="I40" s="165"/>
      <c r="J40" s="165"/>
      <c r="K40" s="165"/>
      <c r="L40" s="165"/>
      <c r="M40" s="168">
        <f t="shared" si="0"/>
        <v>0</v>
      </c>
      <c r="N40" s="168">
        <f t="shared" si="1"/>
        <v>11632</v>
      </c>
      <c r="O40" s="167">
        <f t="shared" si="2"/>
        <v>0</v>
      </c>
      <c r="P40" s="167">
        <f t="shared" si="3"/>
        <v>11631.6</v>
      </c>
    </row>
    <row r="41" spans="1:16" ht="15" hidden="1" customHeight="1" x14ac:dyDescent="0.25">
      <c r="A41" s="102">
        <v>11103001</v>
      </c>
      <c r="B41" s="31" t="s">
        <v>641</v>
      </c>
      <c r="C41" s="32">
        <v>11631.6</v>
      </c>
      <c r="D41" s="32">
        <v>0</v>
      </c>
      <c r="E41" s="32">
        <v>435276.5</v>
      </c>
      <c r="F41" s="32">
        <v>446908.1</v>
      </c>
      <c r="G41" s="32">
        <v>0</v>
      </c>
      <c r="H41" s="32">
        <v>0</v>
      </c>
      <c r="I41" s="165"/>
      <c r="J41" s="165"/>
      <c r="K41" s="165"/>
      <c r="L41" s="165"/>
      <c r="M41" s="168">
        <f t="shared" si="0"/>
        <v>0</v>
      </c>
      <c r="N41" s="168">
        <f t="shared" si="1"/>
        <v>11632</v>
      </c>
      <c r="O41" s="167">
        <f t="shared" si="2"/>
        <v>0</v>
      </c>
      <c r="P41" s="167">
        <f t="shared" si="3"/>
        <v>11631.6</v>
      </c>
    </row>
    <row r="42" spans="1:16" ht="15" hidden="1" customHeight="1" x14ac:dyDescent="0.25">
      <c r="A42" s="102">
        <v>1110300101</v>
      </c>
      <c r="B42" s="31" t="s">
        <v>640</v>
      </c>
      <c r="C42" s="32">
        <v>11631.6</v>
      </c>
      <c r="D42" s="32">
        <v>0</v>
      </c>
      <c r="E42" s="32">
        <v>435276.5</v>
      </c>
      <c r="F42" s="32">
        <v>446908.1</v>
      </c>
      <c r="G42" s="32">
        <v>0</v>
      </c>
      <c r="H42" s="32">
        <v>0</v>
      </c>
      <c r="I42" s="165" t="s">
        <v>694</v>
      </c>
      <c r="J42" s="165" t="s">
        <v>0</v>
      </c>
      <c r="K42" s="165" t="s">
        <v>13</v>
      </c>
      <c r="L42" s="165" t="s">
        <v>68</v>
      </c>
      <c r="M42" s="168">
        <f t="shared" si="0"/>
        <v>0</v>
      </c>
      <c r="N42" s="168">
        <f t="shared" si="1"/>
        <v>11632</v>
      </c>
      <c r="O42" s="167">
        <f t="shared" si="2"/>
        <v>0</v>
      </c>
      <c r="P42" s="167">
        <f t="shared" si="3"/>
        <v>11631.6</v>
      </c>
    </row>
    <row r="43" spans="1:16" ht="15" hidden="1" customHeight="1" x14ac:dyDescent="0.25">
      <c r="A43" s="102">
        <v>11103002</v>
      </c>
      <c r="B43" s="31" t="s">
        <v>639</v>
      </c>
      <c r="C43" s="32">
        <v>0</v>
      </c>
      <c r="D43" s="32">
        <v>0</v>
      </c>
      <c r="E43" s="32">
        <v>269609</v>
      </c>
      <c r="F43" s="32">
        <v>269609</v>
      </c>
      <c r="G43" s="32">
        <v>0</v>
      </c>
      <c r="H43" s="32">
        <v>0</v>
      </c>
      <c r="I43" s="165"/>
      <c r="J43" s="165"/>
      <c r="K43" s="165"/>
      <c r="L43" s="165"/>
      <c r="M43" s="168">
        <f t="shared" si="0"/>
        <v>0</v>
      </c>
      <c r="N43" s="168">
        <f t="shared" si="1"/>
        <v>0</v>
      </c>
      <c r="O43" s="167">
        <f t="shared" si="2"/>
        <v>0</v>
      </c>
      <c r="P43" s="167">
        <f t="shared" si="3"/>
        <v>0</v>
      </c>
    </row>
    <row r="44" spans="1:16" ht="15" hidden="1" customHeight="1" x14ac:dyDescent="0.25">
      <c r="A44" s="102">
        <v>11103003</v>
      </c>
      <c r="B44" s="31" t="s">
        <v>638</v>
      </c>
      <c r="C44" s="32">
        <v>0</v>
      </c>
      <c r="D44" s="32">
        <v>0</v>
      </c>
      <c r="E44" s="32">
        <v>37225</v>
      </c>
      <c r="F44" s="32">
        <v>37225</v>
      </c>
      <c r="G44" s="32">
        <v>0</v>
      </c>
      <c r="H44" s="32">
        <v>0</v>
      </c>
      <c r="I44" s="165"/>
      <c r="J44" s="165"/>
      <c r="K44" s="165"/>
      <c r="L44" s="165"/>
      <c r="M44" s="168">
        <f t="shared" si="0"/>
        <v>0</v>
      </c>
      <c r="N44" s="168">
        <f t="shared" si="1"/>
        <v>0</v>
      </c>
      <c r="O44" s="167">
        <f t="shared" si="2"/>
        <v>0</v>
      </c>
      <c r="P44" s="167">
        <f t="shared" si="3"/>
        <v>0</v>
      </c>
    </row>
    <row r="45" spans="1:16" ht="15" hidden="1" customHeight="1" x14ac:dyDescent="0.25">
      <c r="A45" s="102">
        <v>11103004</v>
      </c>
      <c r="B45" s="31" t="s">
        <v>637</v>
      </c>
      <c r="C45" s="32">
        <v>0</v>
      </c>
      <c r="D45" s="32">
        <v>0</v>
      </c>
      <c r="E45" s="32">
        <v>19498.25</v>
      </c>
      <c r="F45" s="32">
        <v>19498.25</v>
      </c>
      <c r="G45" s="32">
        <v>0</v>
      </c>
      <c r="H45" s="32">
        <v>0</v>
      </c>
      <c r="I45" s="165"/>
      <c r="J45" s="165"/>
      <c r="K45" s="165"/>
      <c r="L45" s="165"/>
      <c r="M45" s="168">
        <f t="shared" si="0"/>
        <v>0</v>
      </c>
      <c r="N45" s="168">
        <f t="shared" si="1"/>
        <v>0</v>
      </c>
      <c r="O45" s="167">
        <f t="shared" si="2"/>
        <v>0</v>
      </c>
      <c r="P45" s="167">
        <f t="shared" si="3"/>
        <v>0</v>
      </c>
    </row>
    <row r="46" spans="1:16" ht="15" hidden="1" customHeight="1" x14ac:dyDescent="0.25">
      <c r="A46" s="102">
        <v>11103005</v>
      </c>
      <c r="B46" s="31" t="s">
        <v>636</v>
      </c>
      <c r="C46" s="32">
        <v>0</v>
      </c>
      <c r="D46" s="32">
        <v>0</v>
      </c>
      <c r="E46" s="32">
        <v>58811</v>
      </c>
      <c r="F46" s="32">
        <v>58811</v>
      </c>
      <c r="G46" s="32">
        <v>0</v>
      </c>
      <c r="H46" s="32">
        <v>0</v>
      </c>
      <c r="I46" s="165"/>
      <c r="J46" s="165"/>
      <c r="K46" s="165"/>
      <c r="L46" s="165"/>
      <c r="M46" s="168">
        <f t="shared" si="0"/>
        <v>0</v>
      </c>
      <c r="N46" s="168">
        <f t="shared" si="1"/>
        <v>0</v>
      </c>
      <c r="O46" s="167">
        <f t="shared" si="2"/>
        <v>0</v>
      </c>
      <c r="P46" s="167">
        <f t="shared" si="3"/>
        <v>0</v>
      </c>
    </row>
    <row r="47" spans="1:16" ht="15" hidden="1" customHeight="1" x14ac:dyDescent="0.25">
      <c r="A47" s="102">
        <v>11103006</v>
      </c>
      <c r="B47" s="31" t="s">
        <v>635</v>
      </c>
      <c r="C47" s="32">
        <v>0</v>
      </c>
      <c r="D47" s="32">
        <v>0</v>
      </c>
      <c r="E47" s="32">
        <v>22658.25</v>
      </c>
      <c r="F47" s="32">
        <v>22658.25</v>
      </c>
      <c r="G47" s="32">
        <v>0</v>
      </c>
      <c r="H47" s="32">
        <v>0</v>
      </c>
      <c r="I47" s="165"/>
      <c r="J47" s="165"/>
      <c r="K47" s="165"/>
      <c r="L47" s="165"/>
      <c r="M47" s="168">
        <f t="shared" si="0"/>
        <v>0</v>
      </c>
      <c r="N47" s="168">
        <f t="shared" si="1"/>
        <v>0</v>
      </c>
      <c r="O47" s="167">
        <f t="shared" si="2"/>
        <v>0</v>
      </c>
      <c r="P47" s="167">
        <f t="shared" si="3"/>
        <v>0</v>
      </c>
    </row>
    <row r="48" spans="1:16" ht="15" hidden="1" customHeight="1" x14ac:dyDescent="0.25">
      <c r="A48" s="102">
        <v>114</v>
      </c>
      <c r="B48" s="31" t="s">
        <v>634</v>
      </c>
      <c r="C48" s="32">
        <v>4667383.78</v>
      </c>
      <c r="D48" s="32">
        <v>0</v>
      </c>
      <c r="E48" s="32">
        <v>1799005.13</v>
      </c>
      <c r="F48" s="32">
        <v>2943509.13</v>
      </c>
      <c r="G48" s="32">
        <v>3522879.78</v>
      </c>
      <c r="H48" s="32">
        <v>0</v>
      </c>
      <c r="I48" s="165"/>
      <c r="J48" s="165"/>
      <c r="K48" s="165"/>
      <c r="L48" s="165"/>
      <c r="M48" s="168">
        <f t="shared" si="0"/>
        <v>3522880</v>
      </c>
      <c r="N48" s="168">
        <f t="shared" si="1"/>
        <v>4667384</v>
      </c>
      <c r="O48" s="167">
        <f t="shared" si="2"/>
        <v>3522879.78</v>
      </c>
      <c r="P48" s="167">
        <f t="shared" si="3"/>
        <v>4667383.78</v>
      </c>
    </row>
    <row r="49" spans="1:16" ht="15" hidden="1" customHeight="1" x14ac:dyDescent="0.25">
      <c r="A49" s="102">
        <v>11401</v>
      </c>
      <c r="B49" s="31" t="s">
        <v>633</v>
      </c>
      <c r="C49" s="32">
        <v>242208</v>
      </c>
      <c r="D49" s="32">
        <v>0</v>
      </c>
      <c r="E49" s="32">
        <v>804208</v>
      </c>
      <c r="F49" s="32">
        <v>683978</v>
      </c>
      <c r="G49" s="32">
        <v>362438</v>
      </c>
      <c r="H49" s="32">
        <v>0</v>
      </c>
      <c r="I49" s="165"/>
      <c r="J49" s="165"/>
      <c r="K49" s="165"/>
      <c r="L49" s="165"/>
      <c r="M49" s="168">
        <f t="shared" si="0"/>
        <v>362438</v>
      </c>
      <c r="N49" s="168">
        <f t="shared" si="1"/>
        <v>242208</v>
      </c>
      <c r="O49" s="167">
        <f t="shared" si="2"/>
        <v>362438</v>
      </c>
      <c r="P49" s="167">
        <f t="shared" si="3"/>
        <v>242208</v>
      </c>
    </row>
    <row r="50" spans="1:16" ht="15" hidden="1" customHeight="1" x14ac:dyDescent="0.25">
      <c r="A50" s="102">
        <v>11401001</v>
      </c>
      <c r="B50" s="31" t="s">
        <v>632</v>
      </c>
      <c r="C50" s="32">
        <v>0</v>
      </c>
      <c r="D50" s="32">
        <v>0</v>
      </c>
      <c r="E50" s="32">
        <v>54000</v>
      </c>
      <c r="F50" s="32">
        <v>54000</v>
      </c>
      <c r="G50" s="32">
        <v>0</v>
      </c>
      <c r="H50" s="32">
        <v>0</v>
      </c>
      <c r="I50" s="165"/>
      <c r="J50" s="165"/>
      <c r="K50" s="165"/>
      <c r="L50" s="165"/>
      <c r="M50" s="168">
        <f t="shared" si="0"/>
        <v>0</v>
      </c>
      <c r="N50" s="168">
        <f t="shared" si="1"/>
        <v>0</v>
      </c>
      <c r="O50" s="167">
        <f t="shared" si="2"/>
        <v>0</v>
      </c>
      <c r="P50" s="167">
        <f t="shared" si="3"/>
        <v>0</v>
      </c>
    </row>
    <row r="51" spans="1:16" ht="15" hidden="1" customHeight="1" x14ac:dyDescent="0.25">
      <c r="A51" s="102">
        <v>1140100101</v>
      </c>
      <c r="B51" s="31" t="s">
        <v>631</v>
      </c>
      <c r="C51" s="32">
        <v>0</v>
      </c>
      <c r="D51" s="32">
        <v>0</v>
      </c>
      <c r="E51" s="32">
        <v>29000</v>
      </c>
      <c r="F51" s="32">
        <v>29000</v>
      </c>
      <c r="G51" s="32">
        <v>0</v>
      </c>
      <c r="H51" s="32">
        <v>0</v>
      </c>
      <c r="I51" s="165"/>
      <c r="J51" s="165"/>
      <c r="K51" s="165"/>
      <c r="L51" s="165"/>
      <c r="M51" s="168">
        <f t="shared" si="0"/>
        <v>0</v>
      </c>
      <c r="N51" s="168">
        <f t="shared" si="1"/>
        <v>0</v>
      </c>
      <c r="O51" s="167">
        <f t="shared" si="2"/>
        <v>0</v>
      </c>
      <c r="P51" s="167">
        <f t="shared" si="3"/>
        <v>0</v>
      </c>
    </row>
    <row r="52" spans="1:16" ht="15" hidden="1" customHeight="1" x14ac:dyDescent="0.25">
      <c r="A52" s="102">
        <v>1140100102</v>
      </c>
      <c r="B52" s="31" t="s">
        <v>630</v>
      </c>
      <c r="C52" s="32">
        <v>0</v>
      </c>
      <c r="D52" s="32">
        <v>0</v>
      </c>
      <c r="E52" s="32">
        <v>25000</v>
      </c>
      <c r="F52" s="32">
        <v>25000</v>
      </c>
      <c r="G52" s="32">
        <v>0</v>
      </c>
      <c r="H52" s="32">
        <v>0</v>
      </c>
      <c r="I52" s="165"/>
      <c r="J52" s="165"/>
      <c r="K52" s="165"/>
      <c r="L52" s="165"/>
      <c r="M52" s="168">
        <f t="shared" si="0"/>
        <v>0</v>
      </c>
      <c r="N52" s="168">
        <f t="shared" si="1"/>
        <v>0</v>
      </c>
      <c r="O52" s="167">
        <f t="shared" si="2"/>
        <v>0</v>
      </c>
      <c r="P52" s="167">
        <f t="shared" si="3"/>
        <v>0</v>
      </c>
    </row>
    <row r="53" spans="1:16" ht="15" hidden="1" customHeight="1" x14ac:dyDescent="0.25">
      <c r="A53" s="102">
        <v>11401003</v>
      </c>
      <c r="B53" s="31" t="s">
        <v>629</v>
      </c>
      <c r="C53" s="32">
        <v>0</v>
      </c>
      <c r="D53" s="32">
        <v>0</v>
      </c>
      <c r="E53" s="32">
        <v>44000</v>
      </c>
      <c r="F53" s="32">
        <v>44000</v>
      </c>
      <c r="G53" s="32">
        <v>0</v>
      </c>
      <c r="H53" s="32">
        <v>0</v>
      </c>
      <c r="I53" s="165"/>
      <c r="J53" s="165"/>
      <c r="K53" s="165"/>
      <c r="L53" s="165"/>
      <c r="M53" s="168">
        <f t="shared" si="0"/>
        <v>0</v>
      </c>
      <c r="N53" s="168">
        <f t="shared" si="1"/>
        <v>0</v>
      </c>
      <c r="O53" s="167">
        <f t="shared" si="2"/>
        <v>0</v>
      </c>
      <c r="P53" s="167">
        <f t="shared" si="3"/>
        <v>0</v>
      </c>
    </row>
    <row r="54" spans="1:16" ht="15" hidden="1" customHeight="1" x14ac:dyDescent="0.25">
      <c r="A54" s="102">
        <v>1140100301</v>
      </c>
      <c r="B54" s="31" t="s">
        <v>628</v>
      </c>
      <c r="C54" s="32">
        <v>0</v>
      </c>
      <c r="D54" s="32">
        <v>0</v>
      </c>
      <c r="E54" s="32">
        <v>5000</v>
      </c>
      <c r="F54" s="32">
        <v>5000</v>
      </c>
      <c r="G54" s="32">
        <v>0</v>
      </c>
      <c r="H54" s="32">
        <v>0</v>
      </c>
      <c r="I54" s="165"/>
      <c r="J54" s="165"/>
      <c r="K54" s="165"/>
      <c r="L54" s="165"/>
      <c r="M54" s="168">
        <f t="shared" si="0"/>
        <v>0</v>
      </c>
      <c r="N54" s="168">
        <f t="shared" si="1"/>
        <v>0</v>
      </c>
      <c r="O54" s="167">
        <f t="shared" si="2"/>
        <v>0</v>
      </c>
      <c r="P54" s="167">
        <f t="shared" si="3"/>
        <v>0</v>
      </c>
    </row>
    <row r="55" spans="1:16" ht="15" hidden="1" customHeight="1" x14ac:dyDescent="0.25">
      <c r="A55" s="102">
        <v>1140100302</v>
      </c>
      <c r="B55" s="31" t="s">
        <v>627</v>
      </c>
      <c r="C55" s="32">
        <v>0</v>
      </c>
      <c r="D55" s="32">
        <v>0</v>
      </c>
      <c r="E55" s="32">
        <v>15000</v>
      </c>
      <c r="F55" s="32">
        <v>15000</v>
      </c>
      <c r="G55" s="32">
        <v>0</v>
      </c>
      <c r="H55" s="32">
        <v>0</v>
      </c>
      <c r="I55" s="165"/>
      <c r="J55" s="165"/>
      <c r="K55" s="165"/>
      <c r="L55" s="165"/>
      <c r="M55" s="168">
        <f t="shared" si="0"/>
        <v>0</v>
      </c>
      <c r="N55" s="168">
        <f t="shared" si="1"/>
        <v>0</v>
      </c>
      <c r="O55" s="167">
        <f t="shared" si="2"/>
        <v>0</v>
      </c>
      <c r="P55" s="167">
        <f t="shared" si="3"/>
        <v>0</v>
      </c>
    </row>
    <row r="56" spans="1:16" ht="15" hidden="1" customHeight="1" x14ac:dyDescent="0.25">
      <c r="A56" s="102">
        <v>1140100303</v>
      </c>
      <c r="B56" s="31" t="s">
        <v>626</v>
      </c>
      <c r="C56" s="32">
        <v>0</v>
      </c>
      <c r="D56" s="32">
        <v>0</v>
      </c>
      <c r="E56" s="32">
        <v>16000</v>
      </c>
      <c r="F56" s="32">
        <v>16000</v>
      </c>
      <c r="G56" s="32">
        <v>0</v>
      </c>
      <c r="H56" s="32">
        <v>0</v>
      </c>
      <c r="I56" s="165"/>
      <c r="J56" s="165"/>
      <c r="K56" s="165"/>
      <c r="L56" s="165"/>
      <c r="M56" s="168">
        <f t="shared" si="0"/>
        <v>0</v>
      </c>
      <c r="N56" s="168">
        <f t="shared" si="1"/>
        <v>0</v>
      </c>
      <c r="O56" s="167">
        <f t="shared" si="2"/>
        <v>0</v>
      </c>
      <c r="P56" s="167">
        <f t="shared" si="3"/>
        <v>0</v>
      </c>
    </row>
    <row r="57" spans="1:16" ht="15" hidden="1" customHeight="1" x14ac:dyDescent="0.25">
      <c r="A57" s="102">
        <v>1140100304</v>
      </c>
      <c r="B57" s="31" t="s">
        <v>625</v>
      </c>
      <c r="C57" s="32">
        <v>0</v>
      </c>
      <c r="D57" s="32">
        <v>0</v>
      </c>
      <c r="E57" s="32">
        <v>8000</v>
      </c>
      <c r="F57" s="32">
        <v>8000</v>
      </c>
      <c r="G57" s="32">
        <v>0</v>
      </c>
      <c r="H57" s="32">
        <v>0</v>
      </c>
      <c r="I57" s="165"/>
      <c r="J57" s="165"/>
      <c r="K57" s="165"/>
      <c r="L57" s="165"/>
      <c r="M57" s="168">
        <f t="shared" si="0"/>
        <v>0</v>
      </c>
      <c r="N57" s="168">
        <f t="shared" si="1"/>
        <v>0</v>
      </c>
      <c r="O57" s="167">
        <f t="shared" si="2"/>
        <v>0</v>
      </c>
      <c r="P57" s="167">
        <f t="shared" si="3"/>
        <v>0</v>
      </c>
    </row>
    <row r="58" spans="1:16" ht="15" hidden="1" customHeight="1" x14ac:dyDescent="0.25">
      <c r="A58" s="102">
        <v>11401004</v>
      </c>
      <c r="B58" s="31" t="s">
        <v>624</v>
      </c>
      <c r="C58" s="32">
        <v>242208</v>
      </c>
      <c r="D58" s="32">
        <v>0</v>
      </c>
      <c r="E58" s="32">
        <v>706208</v>
      </c>
      <c r="F58" s="32">
        <v>585978</v>
      </c>
      <c r="G58" s="32">
        <v>362438</v>
      </c>
      <c r="H58" s="32">
        <v>0</v>
      </c>
      <c r="I58" s="165"/>
      <c r="J58" s="165"/>
      <c r="K58" s="165"/>
      <c r="L58" s="165"/>
      <c r="M58" s="168">
        <f t="shared" si="0"/>
        <v>362438</v>
      </c>
      <c r="N58" s="168">
        <f t="shared" si="1"/>
        <v>242208</v>
      </c>
      <c r="O58" s="167">
        <f t="shared" si="2"/>
        <v>362438</v>
      </c>
      <c r="P58" s="167">
        <f t="shared" si="3"/>
        <v>242208</v>
      </c>
    </row>
    <row r="59" spans="1:16" ht="15" hidden="1" customHeight="1" x14ac:dyDescent="0.25">
      <c r="A59" s="102">
        <v>1140100401</v>
      </c>
      <c r="B59" s="31" t="s">
        <v>623</v>
      </c>
      <c r="C59" s="32">
        <v>242208</v>
      </c>
      <c r="D59" s="32">
        <v>0</v>
      </c>
      <c r="E59" s="32">
        <v>706208</v>
      </c>
      <c r="F59" s="32">
        <v>585978</v>
      </c>
      <c r="G59" s="32">
        <v>362438</v>
      </c>
      <c r="H59" s="32">
        <v>0</v>
      </c>
      <c r="I59" s="165" t="s">
        <v>694</v>
      </c>
      <c r="J59" s="165" t="s">
        <v>0</v>
      </c>
      <c r="K59" s="165" t="s">
        <v>38</v>
      </c>
      <c r="L59" s="165" t="s">
        <v>32</v>
      </c>
      <c r="M59" s="168">
        <f t="shared" si="0"/>
        <v>362438</v>
      </c>
      <c r="N59" s="168">
        <f t="shared" si="1"/>
        <v>242208</v>
      </c>
      <c r="O59" s="167">
        <f t="shared" si="2"/>
        <v>362438</v>
      </c>
      <c r="P59" s="167">
        <f t="shared" si="3"/>
        <v>242208</v>
      </c>
    </row>
    <row r="60" spans="1:16" ht="15" hidden="1" customHeight="1" x14ac:dyDescent="0.25">
      <c r="A60" s="102">
        <v>11402</v>
      </c>
      <c r="B60" s="31" t="s">
        <v>622</v>
      </c>
      <c r="C60" s="32">
        <v>4425175.78</v>
      </c>
      <c r="D60" s="32">
        <v>0</v>
      </c>
      <c r="E60" s="32">
        <v>0</v>
      </c>
      <c r="F60" s="32">
        <v>2164734</v>
      </c>
      <c r="G60" s="32">
        <v>2260441.7799999998</v>
      </c>
      <c r="H60" s="32">
        <v>0</v>
      </c>
      <c r="I60" s="165"/>
      <c r="J60" s="165"/>
      <c r="K60" s="165"/>
      <c r="L60" s="165"/>
      <c r="M60" s="168">
        <f t="shared" si="0"/>
        <v>2260442</v>
      </c>
      <c r="N60" s="168">
        <f t="shared" si="1"/>
        <v>4425176</v>
      </c>
      <c r="O60" s="167">
        <f t="shared" si="2"/>
        <v>2260441.7799999998</v>
      </c>
      <c r="P60" s="167">
        <f t="shared" si="3"/>
        <v>4425175.78</v>
      </c>
    </row>
    <row r="61" spans="1:16" ht="15" hidden="1" customHeight="1" x14ac:dyDescent="0.25">
      <c r="A61" s="102">
        <v>11402004</v>
      </c>
      <c r="B61" s="31" t="s">
        <v>621</v>
      </c>
      <c r="C61" s="32">
        <v>4425175.78</v>
      </c>
      <c r="D61" s="32">
        <v>0</v>
      </c>
      <c r="E61" s="32">
        <v>0</v>
      </c>
      <c r="F61" s="32">
        <v>2164734</v>
      </c>
      <c r="G61" s="32">
        <v>2260441.7799999998</v>
      </c>
      <c r="H61" s="32">
        <v>0</v>
      </c>
      <c r="I61" s="165"/>
      <c r="J61" s="165"/>
      <c r="K61" s="165"/>
      <c r="L61" s="165"/>
      <c r="M61" s="168">
        <f t="shared" si="0"/>
        <v>2260442</v>
      </c>
      <c r="N61" s="168">
        <f t="shared" si="1"/>
        <v>4425176</v>
      </c>
      <c r="O61" s="167">
        <f t="shared" si="2"/>
        <v>2260441.7799999998</v>
      </c>
      <c r="P61" s="167">
        <f t="shared" si="3"/>
        <v>4425175.78</v>
      </c>
    </row>
    <row r="62" spans="1:16" ht="15" hidden="1" customHeight="1" x14ac:dyDescent="0.25">
      <c r="A62" s="102">
        <v>1140200401</v>
      </c>
      <c r="B62" s="31" t="s">
        <v>620</v>
      </c>
      <c r="C62" s="32">
        <v>1414734</v>
      </c>
      <c r="D62" s="32">
        <v>0</v>
      </c>
      <c r="E62" s="32">
        <v>0</v>
      </c>
      <c r="F62" s="32">
        <v>1414734</v>
      </c>
      <c r="G62" s="32">
        <v>0</v>
      </c>
      <c r="H62" s="32">
        <v>0</v>
      </c>
      <c r="I62" s="165" t="s">
        <v>694</v>
      </c>
      <c r="J62" s="165" t="s">
        <v>0</v>
      </c>
      <c r="K62" s="165" t="s">
        <v>38</v>
      </c>
      <c r="L62" s="165" t="s">
        <v>164</v>
      </c>
      <c r="M62" s="168">
        <f t="shared" si="0"/>
        <v>0</v>
      </c>
      <c r="N62" s="168">
        <f t="shared" si="1"/>
        <v>1414734</v>
      </c>
      <c r="O62" s="167">
        <f t="shared" si="2"/>
        <v>0</v>
      </c>
      <c r="P62" s="167">
        <f t="shared" si="3"/>
        <v>1414734</v>
      </c>
    </row>
    <row r="63" spans="1:16" ht="15" hidden="1" customHeight="1" x14ac:dyDescent="0.25">
      <c r="A63" s="102">
        <v>1140200402</v>
      </c>
      <c r="B63" s="31" t="s">
        <v>719</v>
      </c>
      <c r="C63" s="32">
        <v>960441.78</v>
      </c>
      <c r="D63" s="32">
        <v>0</v>
      </c>
      <c r="E63" s="32">
        <v>0</v>
      </c>
      <c r="F63" s="32">
        <v>0</v>
      </c>
      <c r="G63" s="32">
        <v>960441.78</v>
      </c>
      <c r="H63" s="32">
        <v>0</v>
      </c>
      <c r="I63" s="165" t="s">
        <v>694</v>
      </c>
      <c r="J63" s="165" t="s">
        <v>0</v>
      </c>
      <c r="K63" s="165" t="s">
        <v>38</v>
      </c>
      <c r="L63" s="165" t="s">
        <v>167</v>
      </c>
      <c r="M63" s="168">
        <f t="shared" si="0"/>
        <v>960442</v>
      </c>
      <c r="N63" s="168">
        <f t="shared" si="1"/>
        <v>960442</v>
      </c>
      <c r="O63" s="167">
        <f t="shared" si="2"/>
        <v>960441.78</v>
      </c>
      <c r="P63" s="167">
        <f t="shared" si="3"/>
        <v>960441.78</v>
      </c>
    </row>
    <row r="64" spans="1:16" ht="15" hidden="1" customHeight="1" x14ac:dyDescent="0.25">
      <c r="A64" s="102">
        <v>1140200403</v>
      </c>
      <c r="B64" s="31" t="s">
        <v>619</v>
      </c>
      <c r="C64" s="32">
        <v>2050000</v>
      </c>
      <c r="D64" s="32">
        <v>0</v>
      </c>
      <c r="E64" s="32">
        <v>0</v>
      </c>
      <c r="F64" s="32">
        <v>750000</v>
      </c>
      <c r="G64" s="32">
        <v>1300000</v>
      </c>
      <c r="H64" s="32">
        <v>0</v>
      </c>
      <c r="I64" s="165" t="s">
        <v>694</v>
      </c>
      <c r="J64" s="165" t="s">
        <v>0</v>
      </c>
      <c r="K64" s="165" t="s">
        <v>38</v>
      </c>
      <c r="L64" s="165" t="s">
        <v>167</v>
      </c>
      <c r="M64" s="168">
        <f t="shared" si="0"/>
        <v>1300000</v>
      </c>
      <c r="N64" s="168">
        <f t="shared" si="1"/>
        <v>2050000</v>
      </c>
      <c r="O64" s="167">
        <f t="shared" si="2"/>
        <v>1300000</v>
      </c>
      <c r="P64" s="167">
        <f t="shared" si="3"/>
        <v>2050000</v>
      </c>
    </row>
    <row r="65" spans="1:16" ht="15" hidden="1" customHeight="1" x14ac:dyDescent="0.25">
      <c r="A65" s="102">
        <v>11404</v>
      </c>
      <c r="B65" s="31" t="s">
        <v>720</v>
      </c>
      <c r="C65" s="32">
        <v>0</v>
      </c>
      <c r="D65" s="32">
        <v>0</v>
      </c>
      <c r="E65" s="32">
        <v>900000</v>
      </c>
      <c r="F65" s="32">
        <v>0</v>
      </c>
      <c r="G65" s="32">
        <v>900000</v>
      </c>
      <c r="H65" s="32">
        <v>0</v>
      </c>
      <c r="I65" s="169"/>
      <c r="J65" s="169"/>
      <c r="K65" s="169"/>
      <c r="L65" s="169"/>
      <c r="M65" s="168">
        <f t="shared" si="0"/>
        <v>900000</v>
      </c>
      <c r="N65" s="168">
        <f t="shared" si="1"/>
        <v>0</v>
      </c>
      <c r="O65" s="167">
        <f t="shared" si="2"/>
        <v>900000</v>
      </c>
      <c r="P65" s="167">
        <f t="shared" si="3"/>
        <v>0</v>
      </c>
    </row>
    <row r="66" spans="1:16" ht="15" hidden="1" customHeight="1" x14ac:dyDescent="0.25">
      <c r="A66" s="102">
        <v>11404003</v>
      </c>
      <c r="B66" s="31" t="s">
        <v>164</v>
      </c>
      <c r="C66" s="32">
        <v>0</v>
      </c>
      <c r="D66" s="32">
        <v>0</v>
      </c>
      <c r="E66" s="32">
        <v>900000</v>
      </c>
      <c r="F66" s="32">
        <v>0</v>
      </c>
      <c r="G66" s="32">
        <v>900000</v>
      </c>
      <c r="H66" s="32">
        <v>0</v>
      </c>
      <c r="I66" s="169" t="s">
        <v>694</v>
      </c>
      <c r="J66" s="169" t="s">
        <v>0</v>
      </c>
      <c r="K66" s="169" t="s">
        <v>38</v>
      </c>
      <c r="L66" s="169" t="s">
        <v>164</v>
      </c>
      <c r="M66" s="168">
        <f t="shared" si="0"/>
        <v>900000</v>
      </c>
      <c r="N66" s="168">
        <f t="shared" si="1"/>
        <v>0</v>
      </c>
      <c r="O66" s="167">
        <f t="shared" si="2"/>
        <v>900000</v>
      </c>
      <c r="P66" s="167">
        <f t="shared" si="3"/>
        <v>0</v>
      </c>
    </row>
    <row r="67" spans="1:16" ht="15" hidden="1" customHeight="1" x14ac:dyDescent="0.25">
      <c r="A67" s="102">
        <v>11405</v>
      </c>
      <c r="B67" s="31" t="s">
        <v>618</v>
      </c>
      <c r="C67" s="32">
        <v>0</v>
      </c>
      <c r="D67" s="32">
        <v>0</v>
      </c>
      <c r="E67" s="32">
        <v>94797.13</v>
      </c>
      <c r="F67" s="32">
        <v>94797.13</v>
      </c>
      <c r="G67" s="32">
        <v>0</v>
      </c>
      <c r="H67" s="32">
        <v>0</v>
      </c>
      <c r="I67" s="165"/>
      <c r="J67" s="165"/>
      <c r="K67" s="165"/>
      <c r="L67" s="165"/>
      <c r="M67" s="168">
        <f t="shared" si="0"/>
        <v>0</v>
      </c>
      <c r="N67" s="168">
        <f t="shared" si="1"/>
        <v>0</v>
      </c>
      <c r="O67" s="167">
        <f t="shared" si="2"/>
        <v>0</v>
      </c>
      <c r="P67" s="167">
        <f t="shared" si="3"/>
        <v>0</v>
      </c>
    </row>
    <row r="68" spans="1:16" ht="15" hidden="1" customHeight="1" x14ac:dyDescent="0.25">
      <c r="A68" s="102">
        <v>11405001</v>
      </c>
      <c r="B68" s="31" t="s">
        <v>617</v>
      </c>
      <c r="C68" s="32">
        <v>0</v>
      </c>
      <c r="D68" s="32">
        <v>0</v>
      </c>
      <c r="E68" s="32">
        <v>94797.13</v>
      </c>
      <c r="F68" s="32">
        <v>94797.13</v>
      </c>
      <c r="G68" s="32">
        <v>0</v>
      </c>
      <c r="H68" s="32">
        <v>0</v>
      </c>
      <c r="I68" s="165"/>
      <c r="J68" s="165"/>
      <c r="K68" s="165"/>
      <c r="L68" s="165"/>
      <c r="M68" s="168">
        <f t="shared" si="0"/>
        <v>0</v>
      </c>
      <c r="N68" s="168">
        <f t="shared" si="1"/>
        <v>0</v>
      </c>
      <c r="O68" s="167">
        <f t="shared" si="2"/>
        <v>0</v>
      </c>
      <c r="P68" s="167">
        <f t="shared" si="3"/>
        <v>0</v>
      </c>
    </row>
    <row r="69" spans="1:16" ht="15" hidden="1" customHeight="1" x14ac:dyDescent="0.25">
      <c r="A69" s="102">
        <v>1140500101</v>
      </c>
      <c r="B69" s="31" t="s">
        <v>616</v>
      </c>
      <c r="C69" s="32">
        <v>0</v>
      </c>
      <c r="D69" s="32">
        <v>0</v>
      </c>
      <c r="E69" s="32">
        <v>94797.13</v>
      </c>
      <c r="F69" s="32">
        <v>94797.13</v>
      </c>
      <c r="G69" s="32">
        <v>0</v>
      </c>
      <c r="H69" s="32">
        <v>0</v>
      </c>
      <c r="I69" s="165"/>
      <c r="J69" s="165"/>
      <c r="K69" s="165"/>
      <c r="L69" s="165"/>
      <c r="M69" s="168">
        <f t="shared" ref="M69:M132" si="4">ROUND(O69,0)</f>
        <v>0</v>
      </c>
      <c r="N69" s="168">
        <f t="shared" ref="N69:N132" si="5">ROUND(P69,0)</f>
        <v>0</v>
      </c>
      <c r="O69" s="167">
        <f t="shared" ref="O69:O132" si="6">G69-H69</f>
        <v>0</v>
      </c>
      <c r="P69" s="167">
        <f t="shared" ref="P69:P132" si="7">C69-D69</f>
        <v>0</v>
      </c>
    </row>
    <row r="70" spans="1:16" ht="15" hidden="1" customHeight="1" x14ac:dyDescent="0.25">
      <c r="A70" s="102">
        <v>115</v>
      </c>
      <c r="B70" s="31" t="s">
        <v>615</v>
      </c>
      <c r="C70" s="32">
        <v>178538.65</v>
      </c>
      <c r="D70" s="32">
        <v>0</v>
      </c>
      <c r="E70" s="32">
        <v>274933.38</v>
      </c>
      <c r="F70" s="32">
        <v>178538.65</v>
      </c>
      <c r="G70" s="32">
        <v>274933.38</v>
      </c>
      <c r="H70" s="32">
        <v>0</v>
      </c>
      <c r="I70" s="165"/>
      <c r="J70" s="165"/>
      <c r="K70" s="165"/>
      <c r="L70" s="165"/>
      <c r="M70" s="168">
        <f t="shared" si="4"/>
        <v>274933</v>
      </c>
      <c r="N70" s="168">
        <f t="shared" si="5"/>
        <v>178539</v>
      </c>
      <c r="O70" s="167">
        <f t="shared" si="6"/>
        <v>274933.38</v>
      </c>
      <c r="P70" s="167">
        <f t="shared" si="7"/>
        <v>178538.65</v>
      </c>
    </row>
    <row r="71" spans="1:16" ht="15" hidden="1" customHeight="1" x14ac:dyDescent="0.25">
      <c r="A71" s="102">
        <v>11502</v>
      </c>
      <c r="B71" s="31" t="s">
        <v>614</v>
      </c>
      <c r="C71" s="32">
        <v>90531.5</v>
      </c>
      <c r="D71" s="32">
        <v>0</v>
      </c>
      <c r="E71" s="32">
        <v>112096</v>
      </c>
      <c r="F71" s="32">
        <v>90531.5</v>
      </c>
      <c r="G71" s="32">
        <v>112096</v>
      </c>
      <c r="H71" s="32">
        <v>0</v>
      </c>
      <c r="I71" s="165"/>
      <c r="J71" s="165"/>
      <c r="K71" s="165"/>
      <c r="L71" s="165"/>
      <c r="M71" s="168">
        <f t="shared" si="4"/>
        <v>112096</v>
      </c>
      <c r="N71" s="168">
        <f t="shared" si="5"/>
        <v>90532</v>
      </c>
      <c r="O71" s="167">
        <f t="shared" si="6"/>
        <v>112096</v>
      </c>
      <c r="P71" s="167">
        <f t="shared" si="7"/>
        <v>90531.5</v>
      </c>
    </row>
    <row r="72" spans="1:16" ht="15" hidden="1" customHeight="1" x14ac:dyDescent="0.25">
      <c r="A72" s="102">
        <v>11502005</v>
      </c>
      <c r="B72" s="31" t="s">
        <v>613</v>
      </c>
      <c r="C72" s="32">
        <v>90531.5</v>
      </c>
      <c r="D72" s="32">
        <v>0</v>
      </c>
      <c r="E72" s="32">
        <v>112096</v>
      </c>
      <c r="F72" s="32">
        <v>90531.5</v>
      </c>
      <c r="G72" s="32">
        <v>112096</v>
      </c>
      <c r="H72" s="32">
        <v>0</v>
      </c>
      <c r="I72" s="165"/>
      <c r="J72" s="165"/>
      <c r="K72" s="165"/>
      <c r="L72" s="165"/>
      <c r="M72" s="168">
        <f t="shared" si="4"/>
        <v>112096</v>
      </c>
      <c r="N72" s="168">
        <f t="shared" si="5"/>
        <v>90532</v>
      </c>
      <c r="O72" s="167">
        <f t="shared" si="6"/>
        <v>112096</v>
      </c>
      <c r="P72" s="167">
        <f t="shared" si="7"/>
        <v>90531.5</v>
      </c>
    </row>
    <row r="73" spans="1:16" ht="15" hidden="1" customHeight="1" x14ac:dyDescent="0.25">
      <c r="A73" s="102">
        <v>1150200504</v>
      </c>
      <c r="B73" s="31" t="s">
        <v>612</v>
      </c>
      <c r="C73" s="32">
        <v>90531.5</v>
      </c>
      <c r="D73" s="32">
        <v>0</v>
      </c>
      <c r="E73" s="32">
        <v>112096</v>
      </c>
      <c r="F73" s="32">
        <v>90531.5</v>
      </c>
      <c r="G73" s="32">
        <v>112096</v>
      </c>
      <c r="H73" s="32">
        <v>0</v>
      </c>
      <c r="I73" s="165" t="s">
        <v>694</v>
      </c>
      <c r="J73" s="165" t="s">
        <v>0</v>
      </c>
      <c r="K73" s="165" t="s">
        <v>38</v>
      </c>
      <c r="L73" s="165" t="s">
        <v>70</v>
      </c>
      <c r="M73" s="168">
        <f t="shared" si="4"/>
        <v>112096</v>
      </c>
      <c r="N73" s="168">
        <f t="shared" si="5"/>
        <v>90532</v>
      </c>
      <c r="O73" s="167">
        <f t="shared" si="6"/>
        <v>112096</v>
      </c>
      <c r="P73" s="167">
        <f t="shared" si="7"/>
        <v>90531.5</v>
      </c>
    </row>
    <row r="74" spans="1:16" ht="15" hidden="1" customHeight="1" x14ac:dyDescent="0.25">
      <c r="A74" s="102">
        <v>11503</v>
      </c>
      <c r="B74" s="31" t="s">
        <v>611</v>
      </c>
      <c r="C74" s="32">
        <v>88007.15</v>
      </c>
      <c r="D74" s="32">
        <v>0</v>
      </c>
      <c r="E74" s="32">
        <v>162837.38</v>
      </c>
      <c r="F74" s="32">
        <v>88007.15</v>
      </c>
      <c r="G74" s="32">
        <v>162837.38</v>
      </c>
      <c r="H74" s="32">
        <v>0</v>
      </c>
      <c r="I74" s="165"/>
      <c r="J74" s="165"/>
      <c r="K74" s="165"/>
      <c r="L74" s="165"/>
      <c r="M74" s="168">
        <f t="shared" si="4"/>
        <v>162837</v>
      </c>
      <c r="N74" s="168">
        <f t="shared" si="5"/>
        <v>88007</v>
      </c>
      <c r="O74" s="167">
        <f t="shared" si="6"/>
        <v>162837.38</v>
      </c>
      <c r="P74" s="167">
        <f t="shared" si="7"/>
        <v>88007.15</v>
      </c>
    </row>
    <row r="75" spans="1:16" ht="15" hidden="1" customHeight="1" x14ac:dyDescent="0.25">
      <c r="A75" s="102">
        <v>11503005</v>
      </c>
      <c r="B75" s="31" t="s">
        <v>610</v>
      </c>
      <c r="C75" s="32">
        <v>88007.15</v>
      </c>
      <c r="D75" s="32">
        <v>0</v>
      </c>
      <c r="E75" s="32">
        <v>162837.38</v>
      </c>
      <c r="F75" s="32">
        <v>88007.15</v>
      </c>
      <c r="G75" s="32">
        <v>162837.38</v>
      </c>
      <c r="H75" s="32">
        <v>0</v>
      </c>
      <c r="I75" s="165"/>
      <c r="J75" s="165"/>
      <c r="K75" s="165"/>
      <c r="L75" s="165"/>
      <c r="M75" s="168">
        <f t="shared" si="4"/>
        <v>162837</v>
      </c>
      <c r="N75" s="168">
        <f t="shared" si="5"/>
        <v>88007</v>
      </c>
      <c r="O75" s="167">
        <f t="shared" si="6"/>
        <v>162837.38</v>
      </c>
      <c r="P75" s="167">
        <f t="shared" si="7"/>
        <v>88007.15</v>
      </c>
    </row>
    <row r="76" spans="1:16" ht="15" hidden="1" customHeight="1" x14ac:dyDescent="0.25">
      <c r="A76" s="102">
        <v>1150300501</v>
      </c>
      <c r="B76" s="31" t="s">
        <v>609</v>
      </c>
      <c r="C76" s="32">
        <v>85107.15</v>
      </c>
      <c r="D76" s="32">
        <v>0</v>
      </c>
      <c r="E76" s="32">
        <v>162837.38</v>
      </c>
      <c r="F76" s="32">
        <v>85107.15</v>
      </c>
      <c r="G76" s="32">
        <v>162837.38</v>
      </c>
      <c r="H76" s="32">
        <v>0</v>
      </c>
      <c r="I76" s="165" t="s">
        <v>694</v>
      </c>
      <c r="J76" s="165" t="s">
        <v>0</v>
      </c>
      <c r="K76" s="165" t="s">
        <v>38</v>
      </c>
      <c r="L76" s="165" t="s">
        <v>70</v>
      </c>
      <c r="M76" s="168">
        <f t="shared" si="4"/>
        <v>162837</v>
      </c>
      <c r="N76" s="168">
        <f t="shared" si="5"/>
        <v>85107</v>
      </c>
      <c r="O76" s="167">
        <f t="shared" si="6"/>
        <v>162837.38</v>
      </c>
      <c r="P76" s="167">
        <f t="shared" si="7"/>
        <v>85107.15</v>
      </c>
    </row>
    <row r="77" spans="1:16" ht="15" hidden="1" customHeight="1" x14ac:dyDescent="0.25">
      <c r="A77" s="102">
        <v>1150300503</v>
      </c>
      <c r="B77" s="31" t="s">
        <v>608</v>
      </c>
      <c r="C77" s="32">
        <v>2900</v>
      </c>
      <c r="D77" s="32">
        <v>0</v>
      </c>
      <c r="E77" s="32">
        <v>0</v>
      </c>
      <c r="F77" s="32">
        <v>2900</v>
      </c>
      <c r="G77" s="32">
        <v>0</v>
      </c>
      <c r="H77" s="32">
        <v>0</v>
      </c>
      <c r="I77" s="165"/>
      <c r="J77" s="165"/>
      <c r="K77" s="165"/>
      <c r="L77" s="165"/>
      <c r="M77" s="168">
        <f t="shared" si="4"/>
        <v>0</v>
      </c>
      <c r="N77" s="168">
        <f t="shared" si="5"/>
        <v>2900</v>
      </c>
      <c r="O77" s="167">
        <f t="shared" si="6"/>
        <v>0</v>
      </c>
      <c r="P77" s="167">
        <f t="shared" si="7"/>
        <v>2900</v>
      </c>
    </row>
    <row r="78" spans="1:16" ht="15" hidden="1" customHeight="1" x14ac:dyDescent="0.25">
      <c r="A78" s="102">
        <v>116</v>
      </c>
      <c r="B78" s="31" t="s">
        <v>607</v>
      </c>
      <c r="C78" s="32">
        <v>379068.05</v>
      </c>
      <c r="D78" s="32">
        <v>0</v>
      </c>
      <c r="E78" s="32">
        <v>599071.1</v>
      </c>
      <c r="F78" s="32">
        <v>332009.05</v>
      </c>
      <c r="G78" s="32">
        <v>646130.1</v>
      </c>
      <c r="H78" s="32">
        <v>0</v>
      </c>
      <c r="I78" s="165"/>
      <c r="J78" s="165"/>
      <c r="K78" s="165"/>
      <c r="L78" s="165"/>
      <c r="M78" s="168">
        <f t="shared" si="4"/>
        <v>646130</v>
      </c>
      <c r="N78" s="168">
        <f t="shared" si="5"/>
        <v>379068</v>
      </c>
      <c r="O78" s="167">
        <f t="shared" si="6"/>
        <v>646130.1</v>
      </c>
      <c r="P78" s="167">
        <f t="shared" si="7"/>
        <v>379068.05</v>
      </c>
    </row>
    <row r="79" spans="1:16" ht="15" hidden="1" customHeight="1" x14ac:dyDescent="0.25">
      <c r="A79" s="102">
        <v>11603</v>
      </c>
      <c r="B79" s="31" t="s">
        <v>606</v>
      </c>
      <c r="C79" s="32">
        <v>379068.05</v>
      </c>
      <c r="D79" s="32">
        <v>0</v>
      </c>
      <c r="E79" s="32">
        <v>599071.1</v>
      </c>
      <c r="F79" s="32">
        <v>332009.05</v>
      </c>
      <c r="G79" s="32">
        <v>646130.1</v>
      </c>
      <c r="H79" s="32">
        <v>0</v>
      </c>
      <c r="I79" s="165"/>
      <c r="J79" s="165"/>
      <c r="K79" s="165"/>
      <c r="L79" s="165"/>
      <c r="M79" s="168">
        <f t="shared" si="4"/>
        <v>646130</v>
      </c>
      <c r="N79" s="168">
        <f t="shared" si="5"/>
        <v>379068</v>
      </c>
      <c r="O79" s="167">
        <f t="shared" si="6"/>
        <v>646130.1</v>
      </c>
      <c r="P79" s="167">
        <f t="shared" si="7"/>
        <v>379068.05</v>
      </c>
    </row>
    <row r="80" spans="1:16" ht="15" hidden="1" customHeight="1" x14ac:dyDescent="0.25">
      <c r="A80" s="102">
        <v>11603002</v>
      </c>
      <c r="B80" s="31" t="s">
        <v>605</v>
      </c>
      <c r="C80" s="32">
        <v>379068.05</v>
      </c>
      <c r="D80" s="32">
        <v>0</v>
      </c>
      <c r="E80" s="32">
        <v>599071.1</v>
      </c>
      <c r="F80" s="32">
        <v>332009.05</v>
      </c>
      <c r="G80" s="32">
        <v>646130.1</v>
      </c>
      <c r="H80" s="32">
        <v>0</v>
      </c>
      <c r="I80" s="165"/>
      <c r="J80" s="165"/>
      <c r="K80" s="165"/>
      <c r="L80" s="165"/>
      <c r="M80" s="168">
        <f t="shared" si="4"/>
        <v>646130</v>
      </c>
      <c r="N80" s="168">
        <f t="shared" si="5"/>
        <v>379068</v>
      </c>
      <c r="O80" s="167">
        <f t="shared" si="6"/>
        <v>646130.1</v>
      </c>
      <c r="P80" s="167">
        <f t="shared" si="7"/>
        <v>379068.05</v>
      </c>
    </row>
    <row r="81" spans="1:16" ht="15" hidden="1" customHeight="1" x14ac:dyDescent="0.25">
      <c r="A81" s="102">
        <v>1160300201</v>
      </c>
      <c r="B81" s="31" t="s">
        <v>604</v>
      </c>
      <c r="C81" s="32">
        <v>73334</v>
      </c>
      <c r="D81" s="32">
        <v>0</v>
      </c>
      <c r="E81" s="32">
        <v>293334</v>
      </c>
      <c r="F81" s="32">
        <v>73334</v>
      </c>
      <c r="G81" s="32">
        <v>293334</v>
      </c>
      <c r="H81" s="32">
        <v>0</v>
      </c>
      <c r="I81" s="165"/>
      <c r="J81" s="165"/>
      <c r="K81" s="165"/>
      <c r="L81" s="165"/>
      <c r="M81" s="98">
        <f t="shared" si="4"/>
        <v>293334</v>
      </c>
      <c r="N81" s="168">
        <f t="shared" si="5"/>
        <v>73334</v>
      </c>
      <c r="O81" s="167">
        <f t="shared" si="6"/>
        <v>293334</v>
      </c>
      <c r="P81" s="167">
        <f t="shared" si="7"/>
        <v>73334</v>
      </c>
    </row>
    <row r="82" spans="1:16" ht="15" hidden="1" customHeight="1" x14ac:dyDescent="0.25">
      <c r="A82" s="102">
        <v>11603002011</v>
      </c>
      <c r="B82" s="31" t="s">
        <v>603</v>
      </c>
      <c r="C82" s="32">
        <v>9167</v>
      </c>
      <c r="D82" s="32">
        <v>0</v>
      </c>
      <c r="E82" s="32">
        <v>119167</v>
      </c>
      <c r="F82" s="32">
        <v>9167</v>
      </c>
      <c r="G82" s="32">
        <v>119167</v>
      </c>
      <c r="H82" s="32">
        <v>0</v>
      </c>
      <c r="I82" s="165" t="s">
        <v>694</v>
      </c>
      <c r="J82" s="165" t="s">
        <v>0</v>
      </c>
      <c r="K82" s="165" t="s">
        <v>38</v>
      </c>
      <c r="L82" s="165" t="s">
        <v>71</v>
      </c>
      <c r="M82" s="168">
        <f t="shared" si="4"/>
        <v>119167</v>
      </c>
      <c r="N82" s="168">
        <f t="shared" si="5"/>
        <v>9167</v>
      </c>
      <c r="O82" s="167">
        <f t="shared" si="6"/>
        <v>119167</v>
      </c>
      <c r="P82" s="167">
        <f t="shared" si="7"/>
        <v>9167</v>
      </c>
    </row>
    <row r="83" spans="1:16" ht="15" hidden="1" customHeight="1" x14ac:dyDescent="0.25">
      <c r="A83" s="102">
        <v>11603002012</v>
      </c>
      <c r="B83" s="31" t="s">
        <v>602</v>
      </c>
      <c r="C83" s="32">
        <v>64167</v>
      </c>
      <c r="D83" s="32">
        <v>0</v>
      </c>
      <c r="E83" s="32">
        <v>174167</v>
      </c>
      <c r="F83" s="32">
        <v>64167</v>
      </c>
      <c r="G83" s="32">
        <v>174167</v>
      </c>
      <c r="H83" s="32">
        <v>0</v>
      </c>
      <c r="I83" s="165" t="s">
        <v>694</v>
      </c>
      <c r="J83" s="165" t="s">
        <v>0</v>
      </c>
      <c r="K83" s="165" t="s">
        <v>38</v>
      </c>
      <c r="L83" s="165" t="s">
        <v>71</v>
      </c>
      <c r="M83" s="168">
        <f t="shared" si="4"/>
        <v>174167</v>
      </c>
      <c r="N83" s="168">
        <f t="shared" si="5"/>
        <v>64167</v>
      </c>
      <c r="O83" s="167">
        <f t="shared" si="6"/>
        <v>174167</v>
      </c>
      <c r="P83" s="167">
        <f t="shared" si="7"/>
        <v>64167</v>
      </c>
    </row>
    <row r="84" spans="1:16" ht="15" hidden="1" customHeight="1" x14ac:dyDescent="0.25">
      <c r="A84" s="102">
        <v>1160300203</v>
      </c>
      <c r="B84" s="31" t="s">
        <v>601</v>
      </c>
      <c r="C84" s="32">
        <v>0</v>
      </c>
      <c r="D84" s="32">
        <v>0</v>
      </c>
      <c r="E84" s="32">
        <v>3000</v>
      </c>
      <c r="F84" s="32">
        <v>3000</v>
      </c>
      <c r="G84" s="32">
        <v>0</v>
      </c>
      <c r="H84" s="32">
        <v>0</v>
      </c>
      <c r="I84" s="165"/>
      <c r="J84" s="165"/>
      <c r="K84" s="165"/>
      <c r="L84" s="165"/>
      <c r="M84" s="168">
        <f t="shared" si="4"/>
        <v>0</v>
      </c>
      <c r="N84" s="168">
        <f t="shared" si="5"/>
        <v>0</v>
      </c>
      <c r="O84" s="167">
        <f t="shared" si="6"/>
        <v>0</v>
      </c>
      <c r="P84" s="167">
        <f t="shared" si="7"/>
        <v>0</v>
      </c>
    </row>
    <row r="85" spans="1:16" ht="15" hidden="1" customHeight="1" x14ac:dyDescent="0.25">
      <c r="A85" s="102">
        <v>1160300204</v>
      </c>
      <c r="B85" s="31" t="s">
        <v>600</v>
      </c>
      <c r="C85" s="32">
        <v>233984</v>
      </c>
      <c r="D85" s="32">
        <v>0</v>
      </c>
      <c r="E85" s="32">
        <v>175000</v>
      </c>
      <c r="F85" s="32">
        <v>179500</v>
      </c>
      <c r="G85" s="32">
        <v>229484</v>
      </c>
      <c r="H85" s="32">
        <v>0</v>
      </c>
      <c r="I85" s="165"/>
      <c r="J85" s="165"/>
      <c r="K85" s="165"/>
      <c r="L85" s="165"/>
      <c r="M85" s="98">
        <f t="shared" si="4"/>
        <v>229484</v>
      </c>
      <c r="N85" s="168">
        <f t="shared" si="5"/>
        <v>233984</v>
      </c>
      <c r="O85" s="167">
        <f t="shared" si="6"/>
        <v>229484</v>
      </c>
      <c r="P85" s="167">
        <f t="shared" si="7"/>
        <v>233984</v>
      </c>
    </row>
    <row r="86" spans="1:16" ht="15" hidden="1" customHeight="1" x14ac:dyDescent="0.25">
      <c r="A86" s="102">
        <v>11603002041</v>
      </c>
      <c r="B86" s="31" t="s">
        <v>599</v>
      </c>
      <c r="C86" s="32">
        <v>172500</v>
      </c>
      <c r="D86" s="32">
        <v>0</v>
      </c>
      <c r="E86" s="32">
        <v>172500</v>
      </c>
      <c r="F86" s="32">
        <v>172500</v>
      </c>
      <c r="G86" s="32">
        <v>172500</v>
      </c>
      <c r="H86" s="32">
        <v>0</v>
      </c>
      <c r="I86" s="165" t="s">
        <v>694</v>
      </c>
      <c r="J86" s="165" t="s">
        <v>0</v>
      </c>
      <c r="K86" s="165" t="s">
        <v>38</v>
      </c>
      <c r="L86" s="165" t="s">
        <v>71</v>
      </c>
      <c r="M86" s="168">
        <f t="shared" si="4"/>
        <v>172500</v>
      </c>
      <c r="N86" s="168">
        <f t="shared" si="5"/>
        <v>172500</v>
      </c>
      <c r="O86" s="167">
        <f t="shared" si="6"/>
        <v>172500</v>
      </c>
      <c r="P86" s="167">
        <f t="shared" si="7"/>
        <v>172500</v>
      </c>
    </row>
    <row r="87" spans="1:16" ht="15" hidden="1" customHeight="1" x14ac:dyDescent="0.25">
      <c r="A87" s="102">
        <v>11603002042</v>
      </c>
      <c r="B87" s="31" t="s">
        <v>598</v>
      </c>
      <c r="C87" s="32">
        <v>0</v>
      </c>
      <c r="D87" s="32">
        <v>0</v>
      </c>
      <c r="E87" s="32">
        <v>2500</v>
      </c>
      <c r="F87" s="32">
        <v>2500</v>
      </c>
      <c r="G87" s="32">
        <v>0</v>
      </c>
      <c r="H87" s="32">
        <v>0</v>
      </c>
      <c r="I87" s="165"/>
      <c r="J87" s="165"/>
      <c r="K87" s="165"/>
      <c r="L87" s="165"/>
      <c r="M87" s="168">
        <f t="shared" si="4"/>
        <v>0</v>
      </c>
      <c r="N87" s="168">
        <f t="shared" si="5"/>
        <v>0</v>
      </c>
      <c r="O87" s="167">
        <f t="shared" si="6"/>
        <v>0</v>
      </c>
      <c r="P87" s="167">
        <f t="shared" si="7"/>
        <v>0</v>
      </c>
    </row>
    <row r="88" spans="1:16" ht="15" hidden="1" customHeight="1" x14ac:dyDescent="0.25">
      <c r="A88" s="102">
        <v>11603002045</v>
      </c>
      <c r="B88" s="31" t="s">
        <v>597</v>
      </c>
      <c r="C88" s="32">
        <v>61484</v>
      </c>
      <c r="D88" s="32">
        <v>0</v>
      </c>
      <c r="E88" s="32">
        <v>0</v>
      </c>
      <c r="F88" s="32">
        <v>4500</v>
      </c>
      <c r="G88" s="32">
        <v>56984</v>
      </c>
      <c r="H88" s="32">
        <v>0</v>
      </c>
      <c r="I88" s="165" t="s">
        <v>694</v>
      </c>
      <c r="J88" s="165" t="s">
        <v>0</v>
      </c>
      <c r="K88" s="165" t="s">
        <v>38</v>
      </c>
      <c r="L88" s="165" t="s">
        <v>71</v>
      </c>
      <c r="M88" s="168">
        <f t="shared" si="4"/>
        <v>56984</v>
      </c>
      <c r="N88" s="168">
        <f t="shared" si="5"/>
        <v>61484</v>
      </c>
      <c r="O88" s="167">
        <f t="shared" si="6"/>
        <v>56984</v>
      </c>
      <c r="P88" s="167">
        <f t="shared" si="7"/>
        <v>61484</v>
      </c>
    </row>
    <row r="89" spans="1:16" ht="15" hidden="1" customHeight="1" x14ac:dyDescent="0.25">
      <c r="A89" s="102">
        <v>1160300206</v>
      </c>
      <c r="B89" s="31" t="s">
        <v>596</v>
      </c>
      <c r="C89" s="32">
        <v>62292.05</v>
      </c>
      <c r="D89" s="32">
        <v>0</v>
      </c>
      <c r="E89" s="32">
        <v>50312.5</v>
      </c>
      <c r="F89" s="32">
        <v>62292.05</v>
      </c>
      <c r="G89" s="32">
        <v>50312.5</v>
      </c>
      <c r="H89" s="32">
        <v>0</v>
      </c>
      <c r="I89" s="165" t="s">
        <v>694</v>
      </c>
      <c r="J89" s="165" t="s">
        <v>0</v>
      </c>
      <c r="K89" s="165" t="s">
        <v>38</v>
      </c>
      <c r="L89" s="165" t="s">
        <v>71</v>
      </c>
      <c r="M89" s="98">
        <f t="shared" si="4"/>
        <v>50313</v>
      </c>
      <c r="N89" s="168">
        <f t="shared" si="5"/>
        <v>62292</v>
      </c>
      <c r="O89" s="167">
        <f t="shared" si="6"/>
        <v>50312.5</v>
      </c>
      <c r="P89" s="167">
        <f t="shared" si="7"/>
        <v>62292.05</v>
      </c>
    </row>
    <row r="90" spans="1:16" ht="15" hidden="1" customHeight="1" x14ac:dyDescent="0.25">
      <c r="A90" s="102">
        <v>1160300207</v>
      </c>
      <c r="B90" s="31" t="s">
        <v>595</v>
      </c>
      <c r="C90" s="32">
        <v>3000</v>
      </c>
      <c r="D90" s="32">
        <v>0</v>
      </c>
      <c r="E90" s="32">
        <v>6821.6</v>
      </c>
      <c r="F90" s="32">
        <v>7425</v>
      </c>
      <c r="G90" s="32">
        <v>2396.6</v>
      </c>
      <c r="H90" s="32">
        <v>0</v>
      </c>
      <c r="I90" s="165"/>
      <c r="J90" s="165"/>
      <c r="K90" s="165"/>
      <c r="L90" s="165"/>
      <c r="M90" s="98">
        <f t="shared" si="4"/>
        <v>2397</v>
      </c>
      <c r="N90" s="168">
        <f t="shared" si="5"/>
        <v>3000</v>
      </c>
      <c r="O90" s="167">
        <f t="shared" si="6"/>
        <v>2396.6</v>
      </c>
      <c r="P90" s="167">
        <f t="shared" si="7"/>
        <v>3000</v>
      </c>
    </row>
    <row r="91" spans="1:16" ht="15" hidden="1" customHeight="1" x14ac:dyDescent="0.25">
      <c r="A91" s="102">
        <v>11603002071</v>
      </c>
      <c r="B91" s="31" t="s">
        <v>594</v>
      </c>
      <c r="C91" s="32">
        <v>0</v>
      </c>
      <c r="D91" s="32">
        <v>0</v>
      </c>
      <c r="E91" s="32">
        <v>2698.3</v>
      </c>
      <c r="F91" s="32">
        <v>1500</v>
      </c>
      <c r="G91" s="32">
        <v>1198.3</v>
      </c>
      <c r="H91" s="32">
        <v>0</v>
      </c>
      <c r="I91" s="165" t="s">
        <v>694</v>
      </c>
      <c r="J91" s="165" t="s">
        <v>0</v>
      </c>
      <c r="K91" s="165" t="s">
        <v>38</v>
      </c>
      <c r="L91" s="165" t="s">
        <v>71</v>
      </c>
      <c r="M91" s="168">
        <f t="shared" si="4"/>
        <v>1198</v>
      </c>
      <c r="N91" s="168">
        <f t="shared" si="5"/>
        <v>0</v>
      </c>
      <c r="O91" s="167">
        <f t="shared" si="6"/>
        <v>1198.3</v>
      </c>
      <c r="P91" s="167">
        <f t="shared" si="7"/>
        <v>0</v>
      </c>
    </row>
    <row r="92" spans="1:16" ht="15" hidden="1" customHeight="1" x14ac:dyDescent="0.25">
      <c r="A92" s="102">
        <v>11603002072</v>
      </c>
      <c r="B92" s="31" t="s">
        <v>593</v>
      </c>
      <c r="C92" s="32">
        <v>0</v>
      </c>
      <c r="D92" s="32">
        <v>0</v>
      </c>
      <c r="E92" s="32">
        <v>2698.3</v>
      </c>
      <c r="F92" s="32">
        <v>1500</v>
      </c>
      <c r="G92" s="32">
        <v>1198.3</v>
      </c>
      <c r="H92" s="32">
        <v>0</v>
      </c>
      <c r="I92" s="165" t="s">
        <v>694</v>
      </c>
      <c r="J92" s="165" t="s">
        <v>0</v>
      </c>
      <c r="K92" s="165" t="s">
        <v>38</v>
      </c>
      <c r="L92" s="165" t="s">
        <v>71</v>
      </c>
      <c r="M92" s="168">
        <f t="shared" si="4"/>
        <v>1198</v>
      </c>
      <c r="N92" s="168">
        <f t="shared" si="5"/>
        <v>0</v>
      </c>
      <c r="O92" s="167">
        <f t="shared" si="6"/>
        <v>1198.3</v>
      </c>
      <c r="P92" s="167">
        <f t="shared" si="7"/>
        <v>0</v>
      </c>
    </row>
    <row r="93" spans="1:16" ht="15" hidden="1" customHeight="1" x14ac:dyDescent="0.25">
      <c r="A93" s="102">
        <v>11603002073</v>
      </c>
      <c r="B93" s="31" t="s">
        <v>592</v>
      </c>
      <c r="C93" s="32">
        <v>0</v>
      </c>
      <c r="D93" s="32">
        <v>0</v>
      </c>
      <c r="E93" s="32">
        <v>1425</v>
      </c>
      <c r="F93" s="32">
        <v>1425</v>
      </c>
      <c r="G93" s="32">
        <v>0</v>
      </c>
      <c r="H93" s="32">
        <v>0</v>
      </c>
      <c r="I93" s="165"/>
      <c r="J93" s="165"/>
      <c r="K93" s="165"/>
      <c r="L93" s="165"/>
      <c r="M93" s="168">
        <f t="shared" si="4"/>
        <v>0</v>
      </c>
      <c r="N93" s="168">
        <f t="shared" si="5"/>
        <v>0</v>
      </c>
      <c r="O93" s="167">
        <f t="shared" si="6"/>
        <v>0</v>
      </c>
      <c r="P93" s="167">
        <f t="shared" si="7"/>
        <v>0</v>
      </c>
    </row>
    <row r="94" spans="1:16" ht="15" hidden="1" customHeight="1" x14ac:dyDescent="0.25">
      <c r="A94" s="102">
        <v>11603002075</v>
      </c>
      <c r="B94" s="31" t="s">
        <v>591</v>
      </c>
      <c r="C94" s="32">
        <v>3000</v>
      </c>
      <c r="D94" s="32">
        <v>0</v>
      </c>
      <c r="E94" s="32">
        <v>0</v>
      </c>
      <c r="F94" s="32">
        <v>3000</v>
      </c>
      <c r="G94" s="32">
        <v>0</v>
      </c>
      <c r="H94" s="32">
        <v>0</v>
      </c>
      <c r="I94" s="165" t="s">
        <v>694</v>
      </c>
      <c r="J94" s="165" t="s">
        <v>0</v>
      </c>
      <c r="K94" s="165" t="s">
        <v>38</v>
      </c>
      <c r="L94" s="165" t="s">
        <v>71</v>
      </c>
      <c r="M94" s="168">
        <f t="shared" si="4"/>
        <v>0</v>
      </c>
      <c r="N94" s="168">
        <f t="shared" si="5"/>
        <v>3000</v>
      </c>
      <c r="O94" s="167">
        <f t="shared" si="6"/>
        <v>0</v>
      </c>
      <c r="P94" s="167">
        <f t="shared" si="7"/>
        <v>3000</v>
      </c>
    </row>
    <row r="95" spans="1:16" ht="15" hidden="1" customHeight="1" x14ac:dyDescent="0.25">
      <c r="A95" s="102">
        <v>1160300208</v>
      </c>
      <c r="B95" s="31" t="s">
        <v>590</v>
      </c>
      <c r="C95" s="32">
        <v>6458</v>
      </c>
      <c r="D95" s="32">
        <v>0</v>
      </c>
      <c r="E95" s="32">
        <v>40603</v>
      </c>
      <c r="F95" s="32">
        <v>6458</v>
      </c>
      <c r="G95" s="32">
        <v>40603</v>
      </c>
      <c r="H95" s="32">
        <v>0</v>
      </c>
      <c r="I95" s="165" t="s">
        <v>694</v>
      </c>
      <c r="J95" s="165" t="s">
        <v>0</v>
      </c>
      <c r="K95" s="165" t="s">
        <v>38</v>
      </c>
      <c r="L95" s="165" t="s">
        <v>71</v>
      </c>
      <c r="M95" s="98">
        <f t="shared" si="4"/>
        <v>40603</v>
      </c>
      <c r="N95" s="168">
        <f t="shared" si="5"/>
        <v>6458</v>
      </c>
      <c r="O95" s="167">
        <f t="shared" si="6"/>
        <v>40603</v>
      </c>
      <c r="P95" s="167">
        <f t="shared" si="7"/>
        <v>6458</v>
      </c>
    </row>
    <row r="96" spans="1:16" ht="15" hidden="1" customHeight="1" x14ac:dyDescent="0.25">
      <c r="A96" s="102">
        <v>1160300211</v>
      </c>
      <c r="B96" s="31" t="s">
        <v>721</v>
      </c>
      <c r="C96" s="32">
        <v>0</v>
      </c>
      <c r="D96" s="32">
        <v>0</v>
      </c>
      <c r="E96" s="32">
        <v>30000</v>
      </c>
      <c r="F96" s="32">
        <v>0</v>
      </c>
      <c r="G96" s="32">
        <v>30000</v>
      </c>
      <c r="H96" s="32">
        <v>0</v>
      </c>
      <c r="I96" s="165" t="s">
        <v>694</v>
      </c>
      <c r="J96" s="165" t="s">
        <v>0</v>
      </c>
      <c r="K96" s="165" t="s">
        <v>38</v>
      </c>
      <c r="L96" s="165" t="s">
        <v>71</v>
      </c>
      <c r="M96" s="98">
        <f t="shared" si="4"/>
        <v>30000</v>
      </c>
      <c r="N96" s="168">
        <f t="shared" si="5"/>
        <v>0</v>
      </c>
      <c r="O96" s="167">
        <f t="shared" si="6"/>
        <v>30000</v>
      </c>
      <c r="P96" s="167">
        <f t="shared" si="7"/>
        <v>0</v>
      </c>
    </row>
    <row r="97" spans="1:16" ht="15" hidden="1" customHeight="1" x14ac:dyDescent="0.25">
      <c r="A97" s="102">
        <v>117</v>
      </c>
      <c r="B97" s="31" t="s">
        <v>589</v>
      </c>
      <c r="C97" s="32">
        <v>817750</v>
      </c>
      <c r="D97" s="32">
        <v>0</v>
      </c>
      <c r="E97" s="32">
        <v>33752</v>
      </c>
      <c r="F97" s="32">
        <v>374246</v>
      </c>
      <c r="G97" s="32">
        <v>477256</v>
      </c>
      <c r="H97" s="32">
        <v>0</v>
      </c>
      <c r="I97" s="165"/>
      <c r="J97" s="165"/>
      <c r="K97" s="165"/>
      <c r="L97" s="165"/>
      <c r="M97" s="168">
        <f t="shared" si="4"/>
        <v>477256</v>
      </c>
      <c r="N97" s="168">
        <f t="shared" si="5"/>
        <v>817750</v>
      </c>
      <c r="O97" s="167">
        <f t="shared" si="6"/>
        <v>477256</v>
      </c>
      <c r="P97" s="167">
        <f t="shared" si="7"/>
        <v>817750</v>
      </c>
    </row>
    <row r="98" spans="1:16" ht="15" hidden="1" customHeight="1" x14ac:dyDescent="0.25">
      <c r="A98" s="102">
        <v>11701</v>
      </c>
      <c r="B98" s="31" t="s">
        <v>588</v>
      </c>
      <c r="C98" s="32">
        <v>817750</v>
      </c>
      <c r="D98" s="32">
        <v>0</v>
      </c>
      <c r="E98" s="32">
        <v>33752</v>
      </c>
      <c r="F98" s="32">
        <v>374246</v>
      </c>
      <c r="G98" s="32">
        <v>477256</v>
      </c>
      <c r="H98" s="32">
        <v>0</v>
      </c>
      <c r="I98" s="165"/>
      <c r="J98" s="165"/>
      <c r="K98" s="165"/>
      <c r="L98" s="165"/>
      <c r="M98" s="168">
        <f t="shared" si="4"/>
        <v>477256</v>
      </c>
      <c r="N98" s="168">
        <f t="shared" si="5"/>
        <v>817750</v>
      </c>
      <c r="O98" s="167">
        <f t="shared" si="6"/>
        <v>477256</v>
      </c>
      <c r="P98" s="167">
        <f t="shared" si="7"/>
        <v>817750</v>
      </c>
    </row>
    <row r="99" spans="1:16" ht="15" hidden="1" customHeight="1" x14ac:dyDescent="0.25">
      <c r="A99" s="102">
        <v>11701007</v>
      </c>
      <c r="B99" s="31" t="s">
        <v>587</v>
      </c>
      <c r="C99" s="32">
        <v>817750</v>
      </c>
      <c r="D99" s="32">
        <v>0</v>
      </c>
      <c r="E99" s="32">
        <v>33752</v>
      </c>
      <c r="F99" s="32">
        <v>374246</v>
      </c>
      <c r="G99" s="32">
        <v>477256</v>
      </c>
      <c r="H99" s="32">
        <v>0</v>
      </c>
      <c r="I99" s="165"/>
      <c r="J99" s="165"/>
      <c r="K99" s="165"/>
      <c r="L99" s="165"/>
      <c r="M99" s="168">
        <f t="shared" si="4"/>
        <v>477256</v>
      </c>
      <c r="N99" s="168">
        <f t="shared" si="5"/>
        <v>817750</v>
      </c>
      <c r="O99" s="167">
        <f t="shared" si="6"/>
        <v>477256</v>
      </c>
      <c r="P99" s="167">
        <f t="shared" si="7"/>
        <v>817750</v>
      </c>
    </row>
    <row r="100" spans="1:16" ht="15" hidden="1" customHeight="1" x14ac:dyDescent="0.25">
      <c r="A100" s="102">
        <v>1170100701</v>
      </c>
      <c r="B100" s="31" t="s">
        <v>586</v>
      </c>
      <c r="C100" s="32">
        <v>817750</v>
      </c>
      <c r="D100" s="32">
        <v>0</v>
      </c>
      <c r="E100" s="32">
        <v>33752</v>
      </c>
      <c r="F100" s="32">
        <v>374246</v>
      </c>
      <c r="G100" s="32">
        <v>477256</v>
      </c>
      <c r="H100" s="32">
        <v>0</v>
      </c>
      <c r="I100" s="165" t="s">
        <v>694</v>
      </c>
      <c r="J100" s="165" t="s">
        <v>0</v>
      </c>
      <c r="K100" s="165" t="s">
        <v>34</v>
      </c>
      <c r="L100" s="165" t="s">
        <v>73</v>
      </c>
      <c r="M100" s="168">
        <f t="shared" si="4"/>
        <v>477256</v>
      </c>
      <c r="N100" s="168">
        <f t="shared" si="5"/>
        <v>817750</v>
      </c>
      <c r="O100" s="167">
        <f t="shared" si="6"/>
        <v>477256</v>
      </c>
      <c r="P100" s="167">
        <f t="shared" si="7"/>
        <v>817750</v>
      </c>
    </row>
    <row r="101" spans="1:16" ht="15" hidden="1" customHeight="1" x14ac:dyDescent="0.25">
      <c r="A101" s="102">
        <v>12</v>
      </c>
      <c r="B101" s="31" t="s">
        <v>585</v>
      </c>
      <c r="C101" s="32">
        <v>8322680</v>
      </c>
      <c r="D101" s="32">
        <v>0</v>
      </c>
      <c r="E101" s="32">
        <v>137505</v>
      </c>
      <c r="F101" s="32">
        <v>0</v>
      </c>
      <c r="G101" s="32">
        <v>8460185</v>
      </c>
      <c r="H101" s="32">
        <v>0</v>
      </c>
      <c r="I101" s="165"/>
      <c r="J101" s="165"/>
      <c r="K101" s="165"/>
      <c r="L101" s="165"/>
      <c r="M101" s="168">
        <f t="shared" si="4"/>
        <v>8460185</v>
      </c>
      <c r="N101" s="168">
        <f t="shared" si="5"/>
        <v>8322680</v>
      </c>
      <c r="O101" s="167">
        <f t="shared" si="6"/>
        <v>8460185</v>
      </c>
      <c r="P101" s="167">
        <f t="shared" si="7"/>
        <v>8322680</v>
      </c>
    </row>
    <row r="102" spans="1:16" ht="15" hidden="1" customHeight="1" x14ac:dyDescent="0.25">
      <c r="A102" s="102">
        <v>121</v>
      </c>
      <c r="B102" s="31" t="s">
        <v>584</v>
      </c>
      <c r="C102" s="32">
        <v>5449712</v>
      </c>
      <c r="D102" s="32">
        <v>0</v>
      </c>
      <c r="E102" s="32">
        <v>137505</v>
      </c>
      <c r="F102" s="32">
        <v>0</v>
      </c>
      <c r="G102" s="32">
        <v>5587217</v>
      </c>
      <c r="H102" s="32">
        <v>0</v>
      </c>
      <c r="I102" s="165"/>
      <c r="J102" s="165"/>
      <c r="K102" s="165"/>
      <c r="L102" s="165"/>
      <c r="M102" s="168">
        <f t="shared" si="4"/>
        <v>5587217</v>
      </c>
      <c r="N102" s="168">
        <f t="shared" si="5"/>
        <v>5449712</v>
      </c>
      <c r="O102" s="167">
        <f t="shared" si="6"/>
        <v>5587217</v>
      </c>
      <c r="P102" s="167">
        <f t="shared" si="7"/>
        <v>5449712</v>
      </c>
    </row>
    <row r="103" spans="1:16" ht="15" hidden="1" customHeight="1" x14ac:dyDescent="0.25">
      <c r="A103" s="102">
        <v>12101</v>
      </c>
      <c r="B103" s="31" t="s">
        <v>583</v>
      </c>
      <c r="C103" s="32">
        <v>433000</v>
      </c>
      <c r="D103" s="32">
        <v>0</v>
      </c>
      <c r="E103" s="32">
        <v>0</v>
      </c>
      <c r="F103" s="32">
        <v>0</v>
      </c>
      <c r="G103" s="32">
        <v>433000</v>
      </c>
      <c r="H103" s="32">
        <v>0</v>
      </c>
      <c r="I103" s="165"/>
      <c r="J103" s="165"/>
      <c r="K103" s="165"/>
      <c r="L103" s="165"/>
      <c r="M103" s="168">
        <f t="shared" si="4"/>
        <v>433000</v>
      </c>
      <c r="N103" s="168">
        <f t="shared" si="5"/>
        <v>433000</v>
      </c>
      <c r="O103" s="167">
        <f t="shared" si="6"/>
        <v>433000</v>
      </c>
      <c r="P103" s="167">
        <f t="shared" si="7"/>
        <v>433000</v>
      </c>
    </row>
    <row r="104" spans="1:16" ht="15" hidden="1" customHeight="1" x14ac:dyDescent="0.25">
      <c r="A104" s="102">
        <v>12101005</v>
      </c>
      <c r="B104" s="31" t="s">
        <v>582</v>
      </c>
      <c r="C104" s="32">
        <v>433000</v>
      </c>
      <c r="D104" s="32">
        <v>0</v>
      </c>
      <c r="E104" s="32">
        <v>0</v>
      </c>
      <c r="F104" s="32">
        <v>0</v>
      </c>
      <c r="G104" s="32">
        <v>433000</v>
      </c>
      <c r="H104" s="32">
        <v>0</v>
      </c>
      <c r="I104" s="165"/>
      <c r="J104" s="165"/>
      <c r="K104" s="165"/>
      <c r="L104" s="165"/>
      <c r="M104" s="168">
        <f t="shared" si="4"/>
        <v>433000</v>
      </c>
      <c r="N104" s="168">
        <f t="shared" si="5"/>
        <v>433000</v>
      </c>
      <c r="O104" s="167">
        <f t="shared" si="6"/>
        <v>433000</v>
      </c>
      <c r="P104" s="167">
        <f t="shared" si="7"/>
        <v>433000</v>
      </c>
    </row>
    <row r="105" spans="1:16" ht="15" hidden="1" customHeight="1" x14ac:dyDescent="0.25">
      <c r="A105" s="102">
        <v>1210100501</v>
      </c>
      <c r="B105" s="31" t="s">
        <v>581</v>
      </c>
      <c r="C105" s="32">
        <v>433000</v>
      </c>
      <c r="D105" s="32">
        <v>0</v>
      </c>
      <c r="E105" s="32">
        <v>0</v>
      </c>
      <c r="F105" s="32">
        <v>0</v>
      </c>
      <c r="G105" s="32">
        <v>433000</v>
      </c>
      <c r="H105" s="32">
        <v>0</v>
      </c>
      <c r="I105" s="165" t="s">
        <v>694</v>
      </c>
      <c r="J105" s="165" t="s">
        <v>5</v>
      </c>
      <c r="K105" s="165" t="s">
        <v>30</v>
      </c>
      <c r="L105" s="165" t="s">
        <v>42</v>
      </c>
      <c r="M105" s="168">
        <f t="shared" si="4"/>
        <v>433000</v>
      </c>
      <c r="N105" s="168">
        <f t="shared" si="5"/>
        <v>433000</v>
      </c>
      <c r="O105" s="167">
        <f t="shared" si="6"/>
        <v>433000</v>
      </c>
      <c r="P105" s="167">
        <f t="shared" si="7"/>
        <v>433000</v>
      </c>
    </row>
    <row r="106" spans="1:16" ht="15" hidden="1" customHeight="1" x14ac:dyDescent="0.25">
      <c r="A106" s="102">
        <v>12102</v>
      </c>
      <c r="B106" s="31" t="s">
        <v>580</v>
      </c>
      <c r="C106" s="32">
        <v>522511</v>
      </c>
      <c r="D106" s="32">
        <v>0</v>
      </c>
      <c r="E106" s="32">
        <v>0</v>
      </c>
      <c r="F106" s="32">
        <v>0</v>
      </c>
      <c r="G106" s="32">
        <v>522511</v>
      </c>
      <c r="H106" s="32">
        <v>0</v>
      </c>
      <c r="I106" s="165"/>
      <c r="J106" s="165"/>
      <c r="K106" s="165"/>
      <c r="L106" s="165"/>
      <c r="M106" s="168">
        <f t="shared" si="4"/>
        <v>522511</v>
      </c>
      <c r="N106" s="168">
        <f t="shared" si="5"/>
        <v>522511</v>
      </c>
      <c r="O106" s="167">
        <f t="shared" si="6"/>
        <v>522511</v>
      </c>
      <c r="P106" s="167">
        <f t="shared" si="7"/>
        <v>522511</v>
      </c>
    </row>
    <row r="107" spans="1:16" ht="15" hidden="1" customHeight="1" x14ac:dyDescent="0.25">
      <c r="A107" s="102">
        <v>12102001</v>
      </c>
      <c r="B107" s="31" t="s">
        <v>579</v>
      </c>
      <c r="C107" s="32">
        <v>415061</v>
      </c>
      <c r="D107" s="32">
        <v>0</v>
      </c>
      <c r="E107" s="32">
        <v>0</v>
      </c>
      <c r="F107" s="32">
        <v>0</v>
      </c>
      <c r="G107" s="32">
        <v>415061</v>
      </c>
      <c r="H107" s="32">
        <v>0</v>
      </c>
      <c r="I107" s="165"/>
      <c r="J107" s="165"/>
      <c r="K107" s="165"/>
      <c r="L107" s="165"/>
      <c r="M107" s="168">
        <f t="shared" si="4"/>
        <v>415061</v>
      </c>
      <c r="N107" s="168">
        <f t="shared" si="5"/>
        <v>415061</v>
      </c>
      <c r="O107" s="167">
        <f t="shared" si="6"/>
        <v>415061</v>
      </c>
      <c r="P107" s="167">
        <f t="shared" si="7"/>
        <v>415061</v>
      </c>
    </row>
    <row r="108" spans="1:16" ht="15" hidden="1" customHeight="1" x14ac:dyDescent="0.25">
      <c r="A108" s="102">
        <v>1210200103</v>
      </c>
      <c r="B108" s="31" t="s">
        <v>578</v>
      </c>
      <c r="C108" s="32">
        <v>415061</v>
      </c>
      <c r="D108" s="32">
        <v>0</v>
      </c>
      <c r="E108" s="32">
        <v>0</v>
      </c>
      <c r="F108" s="32">
        <v>0</v>
      </c>
      <c r="G108" s="32">
        <v>415061</v>
      </c>
      <c r="H108" s="32">
        <v>0</v>
      </c>
      <c r="I108" s="165" t="s">
        <v>694</v>
      </c>
      <c r="J108" s="165" t="s">
        <v>5</v>
      </c>
      <c r="K108" s="165" t="s">
        <v>30</v>
      </c>
      <c r="L108" s="165" t="s">
        <v>43</v>
      </c>
      <c r="M108" s="168">
        <f t="shared" si="4"/>
        <v>415061</v>
      </c>
      <c r="N108" s="168">
        <f t="shared" si="5"/>
        <v>415061</v>
      </c>
      <c r="O108" s="167">
        <f t="shared" si="6"/>
        <v>415061</v>
      </c>
      <c r="P108" s="167">
        <f t="shared" si="7"/>
        <v>415061</v>
      </c>
    </row>
    <row r="109" spans="1:16" ht="15" hidden="1" customHeight="1" x14ac:dyDescent="0.25">
      <c r="A109" s="102">
        <v>12102006</v>
      </c>
      <c r="B109" s="31" t="s">
        <v>577</v>
      </c>
      <c r="C109" s="32">
        <v>107450</v>
      </c>
      <c r="D109" s="32">
        <v>0</v>
      </c>
      <c r="E109" s="32">
        <v>0</v>
      </c>
      <c r="F109" s="32">
        <v>0</v>
      </c>
      <c r="G109" s="32">
        <v>107450</v>
      </c>
      <c r="H109" s="32">
        <v>0</v>
      </c>
      <c r="I109" s="165"/>
      <c r="J109" s="165"/>
      <c r="K109" s="165"/>
      <c r="L109" s="165"/>
      <c r="M109" s="168">
        <f t="shared" si="4"/>
        <v>107450</v>
      </c>
      <c r="N109" s="168">
        <f t="shared" si="5"/>
        <v>107450</v>
      </c>
      <c r="O109" s="167">
        <f t="shared" si="6"/>
        <v>107450</v>
      </c>
      <c r="P109" s="167">
        <f t="shared" si="7"/>
        <v>107450</v>
      </c>
    </row>
    <row r="110" spans="1:16" ht="15" hidden="1" customHeight="1" x14ac:dyDescent="0.25">
      <c r="A110" s="102">
        <v>1210200601</v>
      </c>
      <c r="B110" s="31" t="s">
        <v>576</v>
      </c>
      <c r="C110" s="32">
        <v>107450</v>
      </c>
      <c r="D110" s="32">
        <v>0</v>
      </c>
      <c r="E110" s="32">
        <v>0</v>
      </c>
      <c r="F110" s="32">
        <v>0</v>
      </c>
      <c r="G110" s="32">
        <v>107450</v>
      </c>
      <c r="H110" s="32">
        <v>0</v>
      </c>
      <c r="I110" s="165" t="s">
        <v>694</v>
      </c>
      <c r="J110" s="165" t="s">
        <v>5</v>
      </c>
      <c r="K110" s="165" t="s">
        <v>30</v>
      </c>
      <c r="L110" s="165" t="s">
        <v>78</v>
      </c>
      <c r="M110" s="168">
        <f t="shared" si="4"/>
        <v>107450</v>
      </c>
      <c r="N110" s="168">
        <f t="shared" si="5"/>
        <v>107450</v>
      </c>
      <c r="O110" s="167">
        <f t="shared" si="6"/>
        <v>107450</v>
      </c>
      <c r="P110" s="167">
        <f t="shared" si="7"/>
        <v>107450</v>
      </c>
    </row>
    <row r="111" spans="1:16" ht="15" hidden="1" customHeight="1" x14ac:dyDescent="0.25">
      <c r="A111" s="102">
        <v>12103</v>
      </c>
      <c r="B111" s="31" t="s">
        <v>575</v>
      </c>
      <c r="C111" s="32">
        <v>96765</v>
      </c>
      <c r="D111" s="32">
        <v>0</v>
      </c>
      <c r="E111" s="32">
        <v>0</v>
      </c>
      <c r="F111" s="32">
        <v>0</v>
      </c>
      <c r="G111" s="32">
        <v>96765</v>
      </c>
      <c r="H111" s="32">
        <v>0</v>
      </c>
      <c r="I111" s="165"/>
      <c r="J111" s="165"/>
      <c r="K111" s="165"/>
      <c r="L111" s="165"/>
      <c r="M111" s="168">
        <f t="shared" si="4"/>
        <v>96765</v>
      </c>
      <c r="N111" s="168">
        <f t="shared" si="5"/>
        <v>96765</v>
      </c>
      <c r="O111" s="167">
        <f t="shared" si="6"/>
        <v>96765</v>
      </c>
      <c r="P111" s="167">
        <f t="shared" si="7"/>
        <v>96765</v>
      </c>
    </row>
    <row r="112" spans="1:16" ht="15" hidden="1" customHeight="1" x14ac:dyDescent="0.25">
      <c r="A112" s="102">
        <v>12103001</v>
      </c>
      <c r="B112" s="31" t="s">
        <v>574</v>
      </c>
      <c r="C112" s="32">
        <v>96765</v>
      </c>
      <c r="D112" s="32">
        <v>0</v>
      </c>
      <c r="E112" s="32">
        <v>0</v>
      </c>
      <c r="F112" s="32">
        <v>0</v>
      </c>
      <c r="G112" s="32">
        <v>96765</v>
      </c>
      <c r="H112" s="32">
        <v>0</v>
      </c>
      <c r="I112" s="165"/>
      <c r="J112" s="165"/>
      <c r="K112" s="165"/>
      <c r="L112" s="165"/>
      <c r="M112" s="168">
        <f t="shared" si="4"/>
        <v>96765</v>
      </c>
      <c r="N112" s="168">
        <f t="shared" si="5"/>
        <v>96765</v>
      </c>
      <c r="O112" s="167">
        <f t="shared" si="6"/>
        <v>96765</v>
      </c>
      <c r="P112" s="167">
        <f t="shared" si="7"/>
        <v>96765</v>
      </c>
    </row>
    <row r="113" spans="1:16" ht="15" hidden="1" customHeight="1" x14ac:dyDescent="0.25">
      <c r="A113" s="102">
        <v>1210300101</v>
      </c>
      <c r="B113" s="31" t="s">
        <v>573</v>
      </c>
      <c r="C113" s="32">
        <v>96765</v>
      </c>
      <c r="D113" s="32">
        <v>0</v>
      </c>
      <c r="E113" s="32">
        <v>0</v>
      </c>
      <c r="F113" s="32">
        <v>0</v>
      </c>
      <c r="G113" s="32">
        <v>96765</v>
      </c>
      <c r="H113" s="32">
        <v>0</v>
      </c>
      <c r="I113" s="165" t="s">
        <v>694</v>
      </c>
      <c r="J113" s="165" t="s">
        <v>5</v>
      </c>
      <c r="K113" s="165" t="s">
        <v>30</v>
      </c>
      <c r="L113" s="165" t="s">
        <v>80</v>
      </c>
      <c r="M113" s="168">
        <f t="shared" si="4"/>
        <v>96765</v>
      </c>
      <c r="N113" s="168">
        <f t="shared" si="5"/>
        <v>96765</v>
      </c>
      <c r="O113" s="167">
        <f t="shared" si="6"/>
        <v>96765</v>
      </c>
      <c r="P113" s="167">
        <f t="shared" si="7"/>
        <v>96765</v>
      </c>
    </row>
    <row r="114" spans="1:16" ht="15" hidden="1" customHeight="1" x14ac:dyDescent="0.25">
      <c r="A114" s="102">
        <v>12104</v>
      </c>
      <c r="B114" s="31" t="s">
        <v>572</v>
      </c>
      <c r="C114" s="32">
        <v>1624100</v>
      </c>
      <c r="D114" s="32">
        <v>0</v>
      </c>
      <c r="E114" s="32">
        <v>0</v>
      </c>
      <c r="F114" s="32">
        <v>0</v>
      </c>
      <c r="G114" s="32">
        <v>1624100</v>
      </c>
      <c r="H114" s="32">
        <v>0</v>
      </c>
      <c r="I114" s="165"/>
      <c r="J114" s="165"/>
      <c r="K114" s="165"/>
      <c r="L114" s="165"/>
      <c r="M114" s="168">
        <f t="shared" si="4"/>
        <v>1624100</v>
      </c>
      <c r="N114" s="168">
        <f t="shared" si="5"/>
        <v>1624100</v>
      </c>
      <c r="O114" s="167">
        <f t="shared" si="6"/>
        <v>1624100</v>
      </c>
      <c r="P114" s="167">
        <f t="shared" si="7"/>
        <v>1624100</v>
      </c>
    </row>
    <row r="115" spans="1:16" ht="15" hidden="1" customHeight="1" x14ac:dyDescent="0.25">
      <c r="A115" s="102">
        <v>12104001</v>
      </c>
      <c r="B115" s="31" t="s">
        <v>571</v>
      </c>
      <c r="C115" s="32">
        <v>1624100</v>
      </c>
      <c r="D115" s="32">
        <v>0</v>
      </c>
      <c r="E115" s="32">
        <v>0</v>
      </c>
      <c r="F115" s="32">
        <v>0</v>
      </c>
      <c r="G115" s="32">
        <v>1624100</v>
      </c>
      <c r="H115" s="32">
        <v>0</v>
      </c>
      <c r="I115" s="165"/>
      <c r="J115" s="165"/>
      <c r="K115" s="165"/>
      <c r="L115" s="165"/>
      <c r="M115" s="168">
        <f t="shared" si="4"/>
        <v>1624100</v>
      </c>
      <c r="N115" s="168">
        <f t="shared" si="5"/>
        <v>1624100</v>
      </c>
      <c r="O115" s="167">
        <f t="shared" si="6"/>
        <v>1624100</v>
      </c>
      <c r="P115" s="167">
        <f t="shared" si="7"/>
        <v>1624100</v>
      </c>
    </row>
    <row r="116" spans="1:16" ht="15" hidden="1" customHeight="1" x14ac:dyDescent="0.25">
      <c r="A116" s="102">
        <v>1210400101</v>
      </c>
      <c r="B116" s="31" t="s">
        <v>570</v>
      </c>
      <c r="C116" s="32">
        <v>1624100</v>
      </c>
      <c r="D116" s="32">
        <v>0</v>
      </c>
      <c r="E116" s="32">
        <v>0</v>
      </c>
      <c r="F116" s="32">
        <v>0</v>
      </c>
      <c r="G116" s="32">
        <v>1624100</v>
      </c>
      <c r="H116" s="32">
        <v>0</v>
      </c>
      <c r="I116" s="165" t="s">
        <v>694</v>
      </c>
      <c r="J116" s="165" t="s">
        <v>5</v>
      </c>
      <c r="K116" s="165" t="s">
        <v>30</v>
      </c>
      <c r="L116" s="165" t="s">
        <v>79</v>
      </c>
      <c r="M116" s="168">
        <f t="shared" si="4"/>
        <v>1624100</v>
      </c>
      <c r="N116" s="168">
        <f t="shared" si="5"/>
        <v>1624100</v>
      </c>
      <c r="O116" s="167">
        <f t="shared" si="6"/>
        <v>1624100</v>
      </c>
      <c r="P116" s="167">
        <f t="shared" si="7"/>
        <v>1624100</v>
      </c>
    </row>
    <row r="117" spans="1:16" ht="15" hidden="1" customHeight="1" x14ac:dyDescent="0.25">
      <c r="A117" s="102">
        <v>12105</v>
      </c>
      <c r="B117" s="31" t="s">
        <v>569</v>
      </c>
      <c r="C117" s="32">
        <v>426997</v>
      </c>
      <c r="D117" s="32">
        <v>0</v>
      </c>
      <c r="E117" s="32">
        <v>0</v>
      </c>
      <c r="F117" s="32">
        <v>0</v>
      </c>
      <c r="G117" s="32">
        <v>426997</v>
      </c>
      <c r="H117" s="32">
        <v>0</v>
      </c>
      <c r="I117" s="165"/>
      <c r="J117" s="165"/>
      <c r="K117" s="165"/>
      <c r="L117" s="165"/>
      <c r="M117" s="168">
        <f t="shared" si="4"/>
        <v>426997</v>
      </c>
      <c r="N117" s="168">
        <f t="shared" si="5"/>
        <v>426997</v>
      </c>
      <c r="O117" s="167">
        <f t="shared" si="6"/>
        <v>426997</v>
      </c>
      <c r="P117" s="167">
        <f t="shared" si="7"/>
        <v>426997</v>
      </c>
    </row>
    <row r="118" spans="1:16" ht="15" hidden="1" customHeight="1" x14ac:dyDescent="0.25">
      <c r="A118" s="102">
        <v>12105001</v>
      </c>
      <c r="B118" s="31" t="s">
        <v>568</v>
      </c>
      <c r="C118" s="32">
        <v>426997</v>
      </c>
      <c r="D118" s="32">
        <v>0</v>
      </c>
      <c r="E118" s="32">
        <v>0</v>
      </c>
      <c r="F118" s="32">
        <v>0</v>
      </c>
      <c r="G118" s="32">
        <v>426997</v>
      </c>
      <c r="H118" s="32">
        <v>0</v>
      </c>
      <c r="I118" s="165"/>
      <c r="J118" s="165"/>
      <c r="K118" s="165"/>
      <c r="L118" s="165"/>
      <c r="M118" s="168">
        <f t="shared" si="4"/>
        <v>426997</v>
      </c>
      <c r="N118" s="168">
        <f t="shared" si="5"/>
        <v>426997</v>
      </c>
      <c r="O118" s="167">
        <f t="shared" si="6"/>
        <v>426997</v>
      </c>
      <c r="P118" s="167">
        <f t="shared" si="7"/>
        <v>426997</v>
      </c>
    </row>
    <row r="119" spans="1:16" ht="15" hidden="1" customHeight="1" x14ac:dyDescent="0.25">
      <c r="A119" s="102">
        <v>1210500101</v>
      </c>
      <c r="B119" s="31" t="s">
        <v>567</v>
      </c>
      <c r="C119" s="32">
        <v>426997</v>
      </c>
      <c r="D119" s="32">
        <v>0</v>
      </c>
      <c r="E119" s="32">
        <v>0</v>
      </c>
      <c r="F119" s="32">
        <v>0</v>
      </c>
      <c r="G119" s="32">
        <v>426997</v>
      </c>
      <c r="H119" s="32">
        <v>0</v>
      </c>
      <c r="I119" s="165" t="s">
        <v>694</v>
      </c>
      <c r="J119" s="165" t="s">
        <v>5</v>
      </c>
      <c r="K119" s="165" t="s">
        <v>30</v>
      </c>
      <c r="L119" s="165" t="s">
        <v>44</v>
      </c>
      <c r="M119" s="168">
        <f t="shared" si="4"/>
        <v>426997</v>
      </c>
      <c r="N119" s="168">
        <f t="shared" si="5"/>
        <v>426997</v>
      </c>
      <c r="O119" s="167">
        <f t="shared" si="6"/>
        <v>426997</v>
      </c>
      <c r="P119" s="167">
        <f t="shared" si="7"/>
        <v>426997</v>
      </c>
    </row>
    <row r="120" spans="1:16" ht="15" hidden="1" customHeight="1" x14ac:dyDescent="0.25">
      <c r="A120" s="102">
        <v>12107</v>
      </c>
      <c r="B120" s="31" t="s">
        <v>566</v>
      </c>
      <c r="C120" s="32">
        <v>122129</v>
      </c>
      <c r="D120" s="32">
        <v>0</v>
      </c>
      <c r="E120" s="32">
        <v>0</v>
      </c>
      <c r="F120" s="32">
        <v>0</v>
      </c>
      <c r="G120" s="32">
        <v>122129</v>
      </c>
      <c r="H120" s="32">
        <v>0</v>
      </c>
      <c r="I120" s="165"/>
      <c r="J120" s="165"/>
      <c r="K120" s="165"/>
      <c r="L120" s="165"/>
      <c r="M120" s="168">
        <f t="shared" si="4"/>
        <v>122129</v>
      </c>
      <c r="N120" s="168">
        <f t="shared" si="5"/>
        <v>122129</v>
      </c>
      <c r="O120" s="167">
        <f t="shared" si="6"/>
        <v>122129</v>
      </c>
      <c r="P120" s="167">
        <f t="shared" si="7"/>
        <v>122129</v>
      </c>
    </row>
    <row r="121" spans="1:16" ht="15" hidden="1" customHeight="1" x14ac:dyDescent="0.25">
      <c r="A121" s="102">
        <v>12107001</v>
      </c>
      <c r="B121" s="31" t="s">
        <v>565</v>
      </c>
      <c r="C121" s="32">
        <v>122129</v>
      </c>
      <c r="D121" s="32">
        <v>0</v>
      </c>
      <c r="E121" s="32">
        <v>0</v>
      </c>
      <c r="F121" s="32">
        <v>0</v>
      </c>
      <c r="G121" s="32">
        <v>122129</v>
      </c>
      <c r="H121" s="32">
        <v>0</v>
      </c>
      <c r="I121" s="165"/>
      <c r="J121" s="165"/>
      <c r="K121" s="165"/>
      <c r="L121" s="165"/>
      <c r="M121" s="168">
        <f t="shared" si="4"/>
        <v>122129</v>
      </c>
      <c r="N121" s="168">
        <f t="shared" si="5"/>
        <v>122129</v>
      </c>
      <c r="O121" s="167">
        <f t="shared" si="6"/>
        <v>122129</v>
      </c>
      <c r="P121" s="167">
        <f t="shared" si="7"/>
        <v>122129</v>
      </c>
    </row>
    <row r="122" spans="1:16" ht="15" hidden="1" customHeight="1" x14ac:dyDescent="0.25">
      <c r="A122" s="102">
        <v>1210700101</v>
      </c>
      <c r="B122" s="31" t="s">
        <v>564</v>
      </c>
      <c r="C122" s="32">
        <v>122129</v>
      </c>
      <c r="D122" s="32">
        <v>0</v>
      </c>
      <c r="E122" s="32">
        <v>0</v>
      </c>
      <c r="F122" s="32">
        <v>0</v>
      </c>
      <c r="G122" s="32">
        <v>122129</v>
      </c>
      <c r="H122" s="32">
        <v>0</v>
      </c>
      <c r="I122" s="165" t="s">
        <v>694</v>
      </c>
      <c r="J122" s="165" t="s">
        <v>5</v>
      </c>
      <c r="K122" s="165" t="s">
        <v>30</v>
      </c>
      <c r="L122" s="165" t="s">
        <v>81</v>
      </c>
      <c r="M122" s="168">
        <f t="shared" si="4"/>
        <v>122129</v>
      </c>
      <c r="N122" s="168">
        <f t="shared" si="5"/>
        <v>122129</v>
      </c>
      <c r="O122" s="167">
        <f t="shared" si="6"/>
        <v>122129</v>
      </c>
      <c r="P122" s="167">
        <f t="shared" si="7"/>
        <v>122129</v>
      </c>
    </row>
    <row r="123" spans="1:16" ht="15" hidden="1" customHeight="1" x14ac:dyDescent="0.25">
      <c r="A123" s="102">
        <v>12110</v>
      </c>
      <c r="B123" s="31" t="s">
        <v>563</v>
      </c>
      <c r="C123" s="32">
        <v>1921002</v>
      </c>
      <c r="D123" s="32">
        <v>0</v>
      </c>
      <c r="E123" s="32">
        <v>137505</v>
      </c>
      <c r="F123" s="32">
        <v>0</v>
      </c>
      <c r="G123" s="32">
        <v>2058507</v>
      </c>
      <c r="H123" s="32">
        <v>0</v>
      </c>
      <c r="I123" s="165"/>
      <c r="J123" s="165"/>
      <c r="K123" s="165"/>
      <c r="L123" s="165"/>
      <c r="M123" s="168">
        <f t="shared" si="4"/>
        <v>2058507</v>
      </c>
      <c r="N123" s="168">
        <f t="shared" si="5"/>
        <v>1921002</v>
      </c>
      <c r="O123" s="167">
        <f t="shared" si="6"/>
        <v>2058507</v>
      </c>
      <c r="P123" s="167">
        <f t="shared" si="7"/>
        <v>1921002</v>
      </c>
    </row>
    <row r="124" spans="1:16" ht="15" hidden="1" customHeight="1" x14ac:dyDescent="0.25">
      <c r="A124" s="102">
        <v>12110001</v>
      </c>
      <c r="B124" s="31" t="s">
        <v>562</v>
      </c>
      <c r="C124" s="32">
        <v>1921002</v>
      </c>
      <c r="D124" s="32">
        <v>0</v>
      </c>
      <c r="E124" s="32">
        <v>137505</v>
      </c>
      <c r="F124" s="32">
        <v>0</v>
      </c>
      <c r="G124" s="32">
        <v>2058507</v>
      </c>
      <c r="H124" s="32">
        <v>0</v>
      </c>
      <c r="I124" s="165"/>
      <c r="J124" s="165"/>
      <c r="K124" s="165"/>
      <c r="L124" s="165"/>
      <c r="M124" s="168">
        <f t="shared" si="4"/>
        <v>2058507</v>
      </c>
      <c r="N124" s="168">
        <f t="shared" si="5"/>
        <v>1921002</v>
      </c>
      <c r="O124" s="167">
        <f t="shared" si="6"/>
        <v>2058507</v>
      </c>
      <c r="P124" s="167">
        <f t="shared" si="7"/>
        <v>1921002</v>
      </c>
    </row>
    <row r="125" spans="1:16" ht="15" hidden="1" customHeight="1" x14ac:dyDescent="0.25">
      <c r="A125" s="102">
        <v>1211000101</v>
      </c>
      <c r="B125" s="31" t="s">
        <v>561</v>
      </c>
      <c r="C125" s="32">
        <v>1921002</v>
      </c>
      <c r="D125" s="32">
        <v>0</v>
      </c>
      <c r="E125" s="32">
        <v>137505</v>
      </c>
      <c r="F125" s="32">
        <v>0</v>
      </c>
      <c r="G125" s="32">
        <v>2058507</v>
      </c>
      <c r="H125" s="32">
        <v>0</v>
      </c>
      <c r="I125" s="165" t="s">
        <v>694</v>
      </c>
      <c r="J125" s="165" t="s">
        <v>5</v>
      </c>
      <c r="K125" s="165" t="s">
        <v>30</v>
      </c>
      <c r="L125" s="165" t="s">
        <v>82</v>
      </c>
      <c r="M125" s="168">
        <f t="shared" si="4"/>
        <v>2058507</v>
      </c>
      <c r="N125" s="168">
        <f t="shared" si="5"/>
        <v>1921002</v>
      </c>
      <c r="O125" s="167">
        <f t="shared" si="6"/>
        <v>2058507</v>
      </c>
      <c r="P125" s="167">
        <f t="shared" si="7"/>
        <v>1921002</v>
      </c>
    </row>
    <row r="126" spans="1:16" ht="15" hidden="1" customHeight="1" x14ac:dyDescent="0.25">
      <c r="A126" s="102">
        <v>12111</v>
      </c>
      <c r="B126" s="31" t="s">
        <v>560</v>
      </c>
      <c r="C126" s="32">
        <v>303208</v>
      </c>
      <c r="D126" s="32">
        <v>0</v>
      </c>
      <c r="E126" s="32">
        <v>0</v>
      </c>
      <c r="F126" s="32">
        <v>0</v>
      </c>
      <c r="G126" s="32">
        <v>303208</v>
      </c>
      <c r="H126" s="32">
        <v>0</v>
      </c>
      <c r="I126" s="165"/>
      <c r="J126" s="165"/>
      <c r="K126" s="165"/>
      <c r="L126" s="165"/>
      <c r="M126" s="168">
        <f t="shared" si="4"/>
        <v>303208</v>
      </c>
      <c r="N126" s="168">
        <f t="shared" si="5"/>
        <v>303208</v>
      </c>
      <c r="O126" s="167">
        <f t="shared" si="6"/>
        <v>303208</v>
      </c>
      <c r="P126" s="167">
        <f t="shared" si="7"/>
        <v>303208</v>
      </c>
    </row>
    <row r="127" spans="1:16" ht="15" hidden="1" customHeight="1" x14ac:dyDescent="0.25">
      <c r="A127" s="102">
        <v>12111001</v>
      </c>
      <c r="B127" s="31" t="s">
        <v>559</v>
      </c>
      <c r="C127" s="32">
        <v>303208</v>
      </c>
      <c r="D127" s="32">
        <v>0</v>
      </c>
      <c r="E127" s="32">
        <v>0</v>
      </c>
      <c r="F127" s="32">
        <v>0</v>
      </c>
      <c r="G127" s="32">
        <v>303208</v>
      </c>
      <c r="H127" s="32">
        <v>0</v>
      </c>
      <c r="I127" s="165"/>
      <c r="J127" s="165"/>
      <c r="K127" s="165"/>
      <c r="L127" s="165"/>
      <c r="M127" s="168">
        <f t="shared" si="4"/>
        <v>303208</v>
      </c>
      <c r="N127" s="168">
        <f t="shared" si="5"/>
        <v>303208</v>
      </c>
      <c r="O127" s="167">
        <f t="shared" si="6"/>
        <v>303208</v>
      </c>
      <c r="P127" s="167">
        <f t="shared" si="7"/>
        <v>303208</v>
      </c>
    </row>
    <row r="128" spans="1:16" ht="15" hidden="1" customHeight="1" x14ac:dyDescent="0.25">
      <c r="A128" s="102">
        <v>1211100101</v>
      </c>
      <c r="B128" s="31" t="s">
        <v>558</v>
      </c>
      <c r="C128" s="32">
        <v>303208</v>
      </c>
      <c r="D128" s="32">
        <v>0</v>
      </c>
      <c r="E128" s="32">
        <v>0</v>
      </c>
      <c r="F128" s="32">
        <v>0</v>
      </c>
      <c r="G128" s="32">
        <v>303208</v>
      </c>
      <c r="H128" s="32">
        <v>0</v>
      </c>
      <c r="I128" s="165" t="s">
        <v>694</v>
      </c>
      <c r="J128" s="165" t="s">
        <v>5</v>
      </c>
      <c r="K128" s="165" t="s">
        <v>30</v>
      </c>
      <c r="L128" s="165" t="s">
        <v>45</v>
      </c>
      <c r="M128" s="168">
        <f t="shared" si="4"/>
        <v>303208</v>
      </c>
      <c r="N128" s="168">
        <f t="shared" si="5"/>
        <v>303208</v>
      </c>
      <c r="O128" s="167">
        <f t="shared" si="6"/>
        <v>303208</v>
      </c>
      <c r="P128" s="167">
        <f t="shared" si="7"/>
        <v>303208</v>
      </c>
    </row>
    <row r="129" spans="1:16" ht="15" hidden="1" customHeight="1" x14ac:dyDescent="0.25">
      <c r="A129" s="102">
        <v>122</v>
      </c>
      <c r="B129" s="31" t="s">
        <v>557</v>
      </c>
      <c r="C129" s="32">
        <v>2872968</v>
      </c>
      <c r="D129" s="32">
        <v>0</v>
      </c>
      <c r="E129" s="32">
        <v>0</v>
      </c>
      <c r="F129" s="32">
        <v>0</v>
      </c>
      <c r="G129" s="32">
        <v>2872968</v>
      </c>
      <c r="H129" s="32">
        <v>0</v>
      </c>
      <c r="I129" s="165"/>
      <c r="J129" s="165"/>
      <c r="K129" s="165"/>
      <c r="L129" s="165"/>
      <c r="M129" s="168">
        <f t="shared" si="4"/>
        <v>2872968</v>
      </c>
      <c r="N129" s="168">
        <f t="shared" si="5"/>
        <v>2872968</v>
      </c>
      <c r="O129" s="167">
        <f t="shared" si="6"/>
        <v>2872968</v>
      </c>
      <c r="P129" s="167">
        <f t="shared" si="7"/>
        <v>2872968</v>
      </c>
    </row>
    <row r="130" spans="1:16" ht="15" hidden="1" customHeight="1" x14ac:dyDescent="0.25">
      <c r="A130" s="102">
        <v>12201</v>
      </c>
      <c r="B130" s="31" t="s">
        <v>556</v>
      </c>
      <c r="C130" s="32">
        <v>2872968</v>
      </c>
      <c r="D130" s="32">
        <v>0</v>
      </c>
      <c r="E130" s="32">
        <v>0</v>
      </c>
      <c r="F130" s="32">
        <v>0</v>
      </c>
      <c r="G130" s="32">
        <v>2872968</v>
      </c>
      <c r="H130" s="32">
        <v>0</v>
      </c>
      <c r="I130" s="165"/>
      <c r="J130" s="165"/>
      <c r="K130" s="165"/>
      <c r="L130" s="165"/>
      <c r="M130" s="168">
        <f t="shared" si="4"/>
        <v>2872968</v>
      </c>
      <c r="N130" s="168">
        <f t="shared" si="5"/>
        <v>2872968</v>
      </c>
      <c r="O130" s="167">
        <f t="shared" si="6"/>
        <v>2872968</v>
      </c>
      <c r="P130" s="167">
        <f t="shared" si="7"/>
        <v>2872968</v>
      </c>
    </row>
    <row r="131" spans="1:16" ht="15" hidden="1" customHeight="1" x14ac:dyDescent="0.25">
      <c r="A131" s="102">
        <v>12201009</v>
      </c>
      <c r="B131" s="31" t="s">
        <v>555</v>
      </c>
      <c r="C131" s="32">
        <v>2872968</v>
      </c>
      <c r="D131" s="32">
        <v>0</v>
      </c>
      <c r="E131" s="32">
        <v>0</v>
      </c>
      <c r="F131" s="32">
        <v>0</v>
      </c>
      <c r="G131" s="32">
        <v>2872968</v>
      </c>
      <c r="H131" s="32">
        <v>0</v>
      </c>
      <c r="I131" s="165" t="s">
        <v>694</v>
      </c>
      <c r="J131" s="165" t="s">
        <v>5</v>
      </c>
      <c r="K131" s="165" t="s">
        <v>129</v>
      </c>
      <c r="L131" s="165" t="s">
        <v>83</v>
      </c>
      <c r="M131" s="168">
        <f t="shared" si="4"/>
        <v>2872968</v>
      </c>
      <c r="N131" s="168">
        <f t="shared" si="5"/>
        <v>2872968</v>
      </c>
      <c r="O131" s="167">
        <f t="shared" si="6"/>
        <v>2872968</v>
      </c>
      <c r="P131" s="167">
        <f t="shared" si="7"/>
        <v>2872968</v>
      </c>
    </row>
    <row r="132" spans="1:16" ht="15" hidden="1" customHeight="1" x14ac:dyDescent="0.25">
      <c r="A132" s="102">
        <v>1220100901</v>
      </c>
      <c r="B132" s="31" t="s">
        <v>554</v>
      </c>
      <c r="C132" s="32">
        <v>2872968</v>
      </c>
      <c r="D132" s="32">
        <v>0</v>
      </c>
      <c r="E132" s="32">
        <v>0</v>
      </c>
      <c r="F132" s="32">
        <v>0</v>
      </c>
      <c r="G132" s="32">
        <v>2872968</v>
      </c>
      <c r="H132" s="32">
        <v>0</v>
      </c>
      <c r="I132" s="165"/>
      <c r="J132" s="165"/>
      <c r="K132" s="165"/>
      <c r="L132" s="165"/>
      <c r="M132" s="168">
        <f t="shared" si="4"/>
        <v>2872968</v>
      </c>
      <c r="N132" s="168">
        <f t="shared" si="5"/>
        <v>2872968</v>
      </c>
      <c r="O132" s="167">
        <f t="shared" si="6"/>
        <v>2872968</v>
      </c>
      <c r="P132" s="167">
        <f t="shared" si="7"/>
        <v>2872968</v>
      </c>
    </row>
    <row r="133" spans="1:16" ht="15" hidden="1" customHeight="1" x14ac:dyDescent="0.25">
      <c r="A133" s="102">
        <v>13</v>
      </c>
      <c r="B133" s="31" t="s">
        <v>130</v>
      </c>
      <c r="C133" s="32">
        <v>149797394.74000001</v>
      </c>
      <c r="D133" s="32">
        <v>0</v>
      </c>
      <c r="E133" s="32">
        <v>50691771.43</v>
      </c>
      <c r="F133" s="32">
        <v>39486452.990000002</v>
      </c>
      <c r="G133" s="32">
        <v>161002713.18000001</v>
      </c>
      <c r="H133" s="32">
        <v>0</v>
      </c>
      <c r="I133" s="165"/>
      <c r="J133" s="165"/>
      <c r="K133" s="165"/>
      <c r="L133" s="165"/>
      <c r="M133" s="168">
        <f t="shared" ref="M133:M196" si="8">ROUND(O133,0)</f>
        <v>161002713</v>
      </c>
      <c r="N133" s="168">
        <f t="shared" ref="N133:N196" si="9">ROUND(P133,0)</f>
        <v>149797395</v>
      </c>
      <c r="O133" s="167">
        <f t="shared" ref="O133:O196" si="10">G133-H133</f>
        <v>161002713.18000001</v>
      </c>
      <c r="P133" s="167">
        <f t="shared" ref="P133:P196" si="11">C133-D133</f>
        <v>149797394.74000001</v>
      </c>
    </row>
    <row r="134" spans="1:16" ht="15" hidden="1" customHeight="1" x14ac:dyDescent="0.25">
      <c r="A134" s="102">
        <v>131</v>
      </c>
      <c r="B134" s="31" t="s">
        <v>553</v>
      </c>
      <c r="C134" s="32">
        <v>508337.03</v>
      </c>
      <c r="D134" s="32">
        <v>0</v>
      </c>
      <c r="E134" s="32">
        <v>5551514.6299999999</v>
      </c>
      <c r="F134" s="32">
        <v>5263816.49</v>
      </c>
      <c r="G134" s="32">
        <v>796035.17</v>
      </c>
      <c r="H134" s="32">
        <v>0</v>
      </c>
      <c r="I134" s="165"/>
      <c r="J134" s="165"/>
      <c r="K134" s="165"/>
      <c r="L134" s="165"/>
      <c r="M134" s="168">
        <f t="shared" si="8"/>
        <v>796035</v>
      </c>
      <c r="N134" s="168">
        <f t="shared" si="9"/>
        <v>508337</v>
      </c>
      <c r="O134" s="167">
        <f t="shared" si="10"/>
        <v>796035.17</v>
      </c>
      <c r="P134" s="167">
        <f t="shared" si="11"/>
        <v>508337.03</v>
      </c>
    </row>
    <row r="135" spans="1:16" ht="15" hidden="1" customHeight="1" x14ac:dyDescent="0.25">
      <c r="A135" s="102">
        <v>13101</v>
      </c>
      <c r="B135" s="31" t="s">
        <v>552</v>
      </c>
      <c r="C135" s="32">
        <v>508337.03</v>
      </c>
      <c r="D135" s="32">
        <v>0</v>
      </c>
      <c r="E135" s="32">
        <v>5551514.6299999999</v>
      </c>
      <c r="F135" s="32">
        <v>5263816.49</v>
      </c>
      <c r="G135" s="32">
        <v>796035.17</v>
      </c>
      <c r="H135" s="32">
        <v>0</v>
      </c>
      <c r="I135" s="165"/>
      <c r="J135" s="165"/>
      <c r="K135" s="165"/>
      <c r="L135" s="165"/>
      <c r="M135" s="168">
        <f t="shared" si="8"/>
        <v>796035</v>
      </c>
      <c r="N135" s="168">
        <f t="shared" si="9"/>
        <v>508337</v>
      </c>
      <c r="O135" s="167">
        <f t="shared" si="10"/>
        <v>796035.17</v>
      </c>
      <c r="P135" s="167">
        <f t="shared" si="11"/>
        <v>508337.03</v>
      </c>
    </row>
    <row r="136" spans="1:16" ht="15" hidden="1" customHeight="1" x14ac:dyDescent="0.25">
      <c r="A136" s="102">
        <v>13101002</v>
      </c>
      <c r="B136" s="31" t="s">
        <v>551</v>
      </c>
      <c r="C136" s="32">
        <v>21107.45</v>
      </c>
      <c r="D136" s="32">
        <v>0</v>
      </c>
      <c r="E136" s="32">
        <v>5245245.68</v>
      </c>
      <c r="F136" s="32">
        <v>5263816.49</v>
      </c>
      <c r="G136" s="32">
        <v>2536.64</v>
      </c>
      <c r="H136" s="32">
        <v>0</v>
      </c>
      <c r="I136" s="165"/>
      <c r="J136" s="165"/>
      <c r="K136" s="165"/>
      <c r="L136" s="165"/>
      <c r="M136" s="168">
        <f t="shared" si="8"/>
        <v>2537</v>
      </c>
      <c r="N136" s="168">
        <f t="shared" si="9"/>
        <v>21107</v>
      </c>
      <c r="O136" s="167">
        <f t="shared" si="10"/>
        <v>2536.64</v>
      </c>
      <c r="P136" s="167">
        <f t="shared" si="11"/>
        <v>21107.45</v>
      </c>
    </row>
    <row r="137" spans="1:16" ht="15" hidden="1" customHeight="1" x14ac:dyDescent="0.25">
      <c r="A137" s="102">
        <v>1310100201</v>
      </c>
      <c r="B137" s="31" t="s">
        <v>550</v>
      </c>
      <c r="C137" s="32">
        <v>21107.45</v>
      </c>
      <c r="D137" s="32">
        <v>0</v>
      </c>
      <c r="E137" s="32">
        <v>5245245.68</v>
      </c>
      <c r="F137" s="32">
        <v>5263816.49</v>
      </c>
      <c r="G137" s="32">
        <v>2536.64</v>
      </c>
      <c r="H137" s="32">
        <v>0</v>
      </c>
      <c r="I137" s="165" t="s">
        <v>694</v>
      </c>
      <c r="J137" s="165" t="s">
        <v>0</v>
      </c>
      <c r="K137" s="165" t="s">
        <v>13</v>
      </c>
      <c r="L137" s="165" t="s">
        <v>69</v>
      </c>
      <c r="M137" s="168">
        <f t="shared" si="8"/>
        <v>2537</v>
      </c>
      <c r="N137" s="168">
        <f t="shared" si="9"/>
        <v>21107</v>
      </c>
      <c r="O137" s="167">
        <f t="shared" si="10"/>
        <v>2536.64</v>
      </c>
      <c r="P137" s="167">
        <f t="shared" si="11"/>
        <v>21107.45</v>
      </c>
    </row>
    <row r="138" spans="1:16" ht="15" hidden="1" customHeight="1" x14ac:dyDescent="0.25">
      <c r="A138" s="102">
        <v>13101004</v>
      </c>
      <c r="B138" s="31" t="s">
        <v>549</v>
      </c>
      <c r="C138" s="32">
        <v>122667.75</v>
      </c>
      <c r="D138" s="32">
        <v>0</v>
      </c>
      <c r="E138" s="32">
        <v>250310.05</v>
      </c>
      <c r="F138" s="32">
        <v>0</v>
      </c>
      <c r="G138" s="32">
        <v>372977.8</v>
      </c>
      <c r="H138" s="32">
        <v>0</v>
      </c>
      <c r="I138" s="165"/>
      <c r="J138" s="165"/>
      <c r="K138" s="165"/>
      <c r="L138" s="165"/>
      <c r="M138" s="168">
        <f t="shared" si="8"/>
        <v>372978</v>
      </c>
      <c r="N138" s="168">
        <f t="shared" si="9"/>
        <v>122668</v>
      </c>
      <c r="O138" s="167">
        <f t="shared" si="10"/>
        <v>372977.8</v>
      </c>
      <c r="P138" s="167">
        <f t="shared" si="11"/>
        <v>122667.75</v>
      </c>
    </row>
    <row r="139" spans="1:16" ht="15" hidden="1" customHeight="1" x14ac:dyDescent="0.25">
      <c r="A139" s="102">
        <v>1310100401</v>
      </c>
      <c r="B139" s="31" t="s">
        <v>548</v>
      </c>
      <c r="C139" s="32">
        <v>122667.75</v>
      </c>
      <c r="D139" s="32">
        <v>0</v>
      </c>
      <c r="E139" s="32">
        <v>250310.05</v>
      </c>
      <c r="F139" s="32">
        <v>0</v>
      </c>
      <c r="G139" s="32">
        <v>372977.8</v>
      </c>
      <c r="H139" s="32">
        <v>0</v>
      </c>
      <c r="I139" s="165" t="s">
        <v>694</v>
      </c>
      <c r="J139" s="165" t="s">
        <v>0</v>
      </c>
      <c r="K139" s="165" t="s">
        <v>13</v>
      </c>
      <c r="L139" s="165" t="s">
        <v>69</v>
      </c>
      <c r="M139" s="168">
        <f t="shared" si="8"/>
        <v>372978</v>
      </c>
      <c r="N139" s="168">
        <f t="shared" si="9"/>
        <v>122668</v>
      </c>
      <c r="O139" s="167">
        <f t="shared" si="10"/>
        <v>372977.8</v>
      </c>
      <c r="P139" s="167">
        <f t="shared" si="11"/>
        <v>122667.75</v>
      </c>
    </row>
    <row r="140" spans="1:16" ht="15" hidden="1" customHeight="1" x14ac:dyDescent="0.25">
      <c r="A140" s="102">
        <v>13101005</v>
      </c>
      <c r="B140" s="31" t="s">
        <v>547</v>
      </c>
      <c r="C140" s="32">
        <v>364561.83</v>
      </c>
      <c r="D140" s="32">
        <v>0</v>
      </c>
      <c r="E140" s="32">
        <v>55958.9</v>
      </c>
      <c r="F140" s="32">
        <v>0</v>
      </c>
      <c r="G140" s="32">
        <v>420520.73</v>
      </c>
      <c r="H140" s="32">
        <v>0</v>
      </c>
      <c r="I140" s="165"/>
      <c r="J140" s="165"/>
      <c r="K140" s="165"/>
      <c r="L140" s="165"/>
      <c r="M140" s="168">
        <f t="shared" si="8"/>
        <v>420521</v>
      </c>
      <c r="N140" s="168">
        <f t="shared" si="9"/>
        <v>364562</v>
      </c>
      <c r="O140" s="167">
        <f t="shared" si="10"/>
        <v>420520.73</v>
      </c>
      <c r="P140" s="167">
        <f t="shared" si="11"/>
        <v>364561.83</v>
      </c>
    </row>
    <row r="141" spans="1:16" ht="15" hidden="1" customHeight="1" x14ac:dyDescent="0.25">
      <c r="A141" s="102">
        <v>1310100501</v>
      </c>
      <c r="B141" s="31" t="s">
        <v>546</v>
      </c>
      <c r="C141" s="32">
        <v>364561.83</v>
      </c>
      <c r="D141" s="32">
        <v>0</v>
      </c>
      <c r="E141" s="32">
        <v>55958.9</v>
      </c>
      <c r="F141" s="32">
        <v>0</v>
      </c>
      <c r="G141" s="32">
        <v>420520.73</v>
      </c>
      <c r="H141" s="32">
        <v>0</v>
      </c>
      <c r="I141" s="165" t="s">
        <v>694</v>
      </c>
      <c r="J141" s="165" t="s">
        <v>0</v>
      </c>
      <c r="K141" s="165" t="s">
        <v>13</v>
      </c>
      <c r="L141" s="165" t="s">
        <v>69</v>
      </c>
      <c r="M141" s="168">
        <f t="shared" si="8"/>
        <v>420521</v>
      </c>
      <c r="N141" s="168">
        <f t="shared" si="9"/>
        <v>364562</v>
      </c>
      <c r="O141" s="167">
        <f t="shared" si="10"/>
        <v>420520.73</v>
      </c>
      <c r="P141" s="167">
        <f t="shared" si="11"/>
        <v>364561.83</v>
      </c>
    </row>
    <row r="142" spans="1:16" ht="15" hidden="1" customHeight="1" x14ac:dyDescent="0.25">
      <c r="A142" s="102">
        <v>133</v>
      </c>
      <c r="B142" s="31" t="s">
        <v>545</v>
      </c>
      <c r="C142" s="32">
        <v>5060000</v>
      </c>
      <c r="D142" s="32">
        <v>0</v>
      </c>
      <c r="E142" s="32">
        <v>10361000</v>
      </c>
      <c r="F142" s="32">
        <v>0</v>
      </c>
      <c r="G142" s="32">
        <v>15421000</v>
      </c>
      <c r="H142" s="32">
        <v>0</v>
      </c>
      <c r="I142" s="165"/>
      <c r="J142" s="165"/>
      <c r="K142" s="165"/>
      <c r="L142" s="165"/>
      <c r="M142" s="168">
        <f t="shared" si="8"/>
        <v>15421000</v>
      </c>
      <c r="N142" s="168">
        <f t="shared" si="9"/>
        <v>5060000</v>
      </c>
      <c r="O142" s="167">
        <f t="shared" si="10"/>
        <v>15421000</v>
      </c>
      <c r="P142" s="167">
        <f t="shared" si="11"/>
        <v>5060000</v>
      </c>
    </row>
    <row r="143" spans="1:16" ht="15" hidden="1" customHeight="1" x14ac:dyDescent="0.25">
      <c r="A143" s="102">
        <v>13301</v>
      </c>
      <c r="B143" s="31" t="s">
        <v>544</v>
      </c>
      <c r="C143" s="32">
        <v>5060000</v>
      </c>
      <c r="D143" s="32">
        <v>0</v>
      </c>
      <c r="E143" s="32">
        <v>10361000</v>
      </c>
      <c r="F143" s="32">
        <v>0</v>
      </c>
      <c r="G143" s="32">
        <v>15421000</v>
      </c>
      <c r="H143" s="32">
        <v>0</v>
      </c>
      <c r="I143" s="165"/>
      <c r="J143" s="165"/>
      <c r="K143" s="165"/>
      <c r="L143" s="165"/>
      <c r="M143" s="168">
        <f t="shared" si="8"/>
        <v>15421000</v>
      </c>
      <c r="N143" s="168">
        <f t="shared" si="9"/>
        <v>5060000</v>
      </c>
      <c r="O143" s="167">
        <f t="shared" si="10"/>
        <v>15421000</v>
      </c>
      <c r="P143" s="167">
        <f t="shared" si="11"/>
        <v>5060000</v>
      </c>
    </row>
    <row r="144" spans="1:16" ht="15" hidden="1" customHeight="1" x14ac:dyDescent="0.25">
      <c r="A144" s="171">
        <v>13301002</v>
      </c>
      <c r="B144" s="172" t="s">
        <v>543</v>
      </c>
      <c r="C144" s="173">
        <v>5060000</v>
      </c>
      <c r="D144" s="173">
        <v>0</v>
      </c>
      <c r="E144" s="173">
        <v>10361000</v>
      </c>
      <c r="F144" s="173">
        <v>0</v>
      </c>
      <c r="G144" s="173">
        <v>15421000</v>
      </c>
      <c r="H144" s="173">
        <v>0</v>
      </c>
      <c r="I144" s="174" t="s">
        <v>694</v>
      </c>
      <c r="J144" s="174" t="s">
        <v>126</v>
      </c>
      <c r="K144" s="174" t="s">
        <v>127</v>
      </c>
      <c r="L144" s="174" t="s">
        <v>140</v>
      </c>
      <c r="M144" s="168">
        <f t="shared" si="8"/>
        <v>15421000</v>
      </c>
      <c r="N144" s="168">
        <f t="shared" si="9"/>
        <v>5060000</v>
      </c>
      <c r="O144" s="167">
        <f t="shared" si="10"/>
        <v>15421000</v>
      </c>
      <c r="P144" s="167">
        <f t="shared" si="11"/>
        <v>5060000</v>
      </c>
    </row>
    <row r="145" spans="1:16" ht="15" hidden="1" customHeight="1" x14ac:dyDescent="0.25">
      <c r="A145" s="171">
        <v>1330100201</v>
      </c>
      <c r="B145" s="172" t="s">
        <v>542</v>
      </c>
      <c r="C145" s="173">
        <v>0</v>
      </c>
      <c r="D145" s="173">
        <v>0</v>
      </c>
      <c r="E145" s="173">
        <v>10361000</v>
      </c>
      <c r="F145" s="173">
        <v>0</v>
      </c>
      <c r="G145" s="173">
        <v>10361000</v>
      </c>
      <c r="H145" s="173">
        <v>0</v>
      </c>
      <c r="I145" s="174"/>
      <c r="J145" s="174"/>
      <c r="K145" s="174"/>
      <c r="L145" s="174"/>
      <c r="M145" s="168">
        <f t="shared" si="8"/>
        <v>10361000</v>
      </c>
      <c r="N145" s="168">
        <f t="shared" si="9"/>
        <v>0</v>
      </c>
      <c r="O145" s="167">
        <f t="shared" si="10"/>
        <v>10361000</v>
      </c>
      <c r="P145" s="167">
        <f t="shared" si="11"/>
        <v>0</v>
      </c>
    </row>
    <row r="146" spans="1:16" ht="15" hidden="1" customHeight="1" x14ac:dyDescent="0.25">
      <c r="A146" s="171">
        <v>1330100202</v>
      </c>
      <c r="B146" s="172" t="s">
        <v>541</v>
      </c>
      <c r="C146" s="173">
        <v>5060000</v>
      </c>
      <c r="D146" s="173">
        <v>0</v>
      </c>
      <c r="E146" s="173">
        <v>0</v>
      </c>
      <c r="F146" s="173">
        <v>0</v>
      </c>
      <c r="G146" s="173">
        <v>5060000</v>
      </c>
      <c r="H146" s="173">
        <v>0</v>
      </c>
      <c r="I146" s="174"/>
      <c r="J146" s="174"/>
      <c r="K146" s="174"/>
      <c r="L146" s="174"/>
      <c r="M146" s="168">
        <f t="shared" si="8"/>
        <v>5060000</v>
      </c>
      <c r="N146" s="168">
        <f t="shared" si="9"/>
        <v>5060000</v>
      </c>
      <c r="O146" s="167">
        <f t="shared" si="10"/>
        <v>5060000</v>
      </c>
      <c r="P146" s="167">
        <f t="shared" si="11"/>
        <v>5060000</v>
      </c>
    </row>
    <row r="147" spans="1:16" ht="15" hidden="1" customHeight="1" x14ac:dyDescent="0.25">
      <c r="A147" s="102">
        <v>134</v>
      </c>
      <c r="B147" s="31" t="s">
        <v>540</v>
      </c>
      <c r="C147" s="32">
        <v>132262184</v>
      </c>
      <c r="D147" s="32">
        <v>0</v>
      </c>
      <c r="E147" s="32">
        <v>34069899</v>
      </c>
      <c r="F147" s="32">
        <v>34222636.5</v>
      </c>
      <c r="G147" s="32">
        <v>132109446.5</v>
      </c>
      <c r="H147" s="32">
        <v>0</v>
      </c>
      <c r="I147" s="165"/>
      <c r="J147" s="165"/>
      <c r="K147" s="165"/>
      <c r="L147" s="165"/>
      <c r="M147" s="168">
        <f t="shared" si="8"/>
        <v>132109447</v>
      </c>
      <c r="N147" s="168">
        <f t="shared" si="9"/>
        <v>132262184</v>
      </c>
      <c r="O147" s="167">
        <f t="shared" si="10"/>
        <v>132109446.5</v>
      </c>
      <c r="P147" s="167">
        <f t="shared" si="11"/>
        <v>132262184</v>
      </c>
    </row>
    <row r="148" spans="1:16" ht="15" hidden="1" customHeight="1" x14ac:dyDescent="0.25">
      <c r="A148" s="102">
        <v>13401</v>
      </c>
      <c r="B148" s="31" t="s">
        <v>539</v>
      </c>
      <c r="C148" s="32">
        <v>62890570.5</v>
      </c>
      <c r="D148" s="32">
        <v>0</v>
      </c>
      <c r="E148" s="32">
        <v>34069899</v>
      </c>
      <c r="F148" s="32">
        <v>0</v>
      </c>
      <c r="G148" s="32">
        <v>96960469.5</v>
      </c>
      <c r="H148" s="32">
        <v>0</v>
      </c>
      <c r="I148" s="165"/>
      <c r="J148" s="165"/>
      <c r="K148" s="165"/>
      <c r="L148" s="165"/>
      <c r="M148" s="168">
        <f t="shared" si="8"/>
        <v>96960470</v>
      </c>
      <c r="N148" s="168">
        <f t="shared" si="9"/>
        <v>62890571</v>
      </c>
      <c r="O148" s="167">
        <f t="shared" si="10"/>
        <v>96960469.5</v>
      </c>
      <c r="P148" s="167">
        <f t="shared" si="11"/>
        <v>62890570.5</v>
      </c>
    </row>
    <row r="149" spans="1:16" ht="15" hidden="1" customHeight="1" x14ac:dyDescent="0.25">
      <c r="A149" s="102">
        <v>13401001</v>
      </c>
      <c r="B149" s="31" t="s">
        <v>538</v>
      </c>
      <c r="C149" s="32">
        <v>62110570.5</v>
      </c>
      <c r="D149" s="32">
        <v>0</v>
      </c>
      <c r="E149" s="32">
        <v>34069899</v>
      </c>
      <c r="F149" s="32">
        <v>0</v>
      </c>
      <c r="G149" s="32">
        <v>96180469.5</v>
      </c>
      <c r="H149" s="32">
        <v>0</v>
      </c>
      <c r="I149" s="165"/>
      <c r="J149" s="165"/>
      <c r="K149" s="165"/>
      <c r="L149" s="165"/>
      <c r="M149" s="168">
        <f t="shared" si="8"/>
        <v>96180470</v>
      </c>
      <c r="N149" s="168">
        <f t="shared" si="9"/>
        <v>62110571</v>
      </c>
      <c r="O149" s="167">
        <f t="shared" si="10"/>
        <v>96180469.5</v>
      </c>
      <c r="P149" s="167">
        <f t="shared" si="11"/>
        <v>62110570.5</v>
      </c>
    </row>
    <row r="150" spans="1:16" ht="15" hidden="1" customHeight="1" x14ac:dyDescent="0.25">
      <c r="A150" s="102">
        <v>1340100101</v>
      </c>
      <c r="B150" s="31" t="s">
        <v>537</v>
      </c>
      <c r="C150" s="32">
        <v>20675345</v>
      </c>
      <c r="D150" s="32">
        <v>0</v>
      </c>
      <c r="E150" s="32">
        <v>0</v>
      </c>
      <c r="F150" s="32">
        <v>0</v>
      </c>
      <c r="G150" s="32">
        <v>20675345</v>
      </c>
      <c r="H150" s="32">
        <v>0</v>
      </c>
      <c r="I150" s="165" t="s">
        <v>694</v>
      </c>
      <c r="J150" s="165" t="s">
        <v>130</v>
      </c>
      <c r="K150" s="165" t="s">
        <v>152</v>
      </c>
      <c r="L150" s="165" t="s">
        <v>42</v>
      </c>
      <c r="M150" s="168">
        <f t="shared" si="8"/>
        <v>20675345</v>
      </c>
      <c r="N150" s="168">
        <f t="shared" si="9"/>
        <v>20675345</v>
      </c>
      <c r="O150" s="167">
        <f t="shared" si="10"/>
        <v>20675345</v>
      </c>
      <c r="P150" s="167">
        <f t="shared" si="11"/>
        <v>20675345</v>
      </c>
    </row>
    <row r="151" spans="1:16" ht="15" hidden="1" customHeight="1" x14ac:dyDescent="0.25">
      <c r="A151" s="102">
        <v>1340100102</v>
      </c>
      <c r="B151" s="31" t="s">
        <v>536</v>
      </c>
      <c r="C151" s="32">
        <v>15662696</v>
      </c>
      <c r="D151" s="32">
        <v>0</v>
      </c>
      <c r="E151" s="32">
        <v>0</v>
      </c>
      <c r="F151" s="32">
        <v>0</v>
      </c>
      <c r="G151" s="32">
        <v>15662696</v>
      </c>
      <c r="H151" s="32">
        <v>0</v>
      </c>
      <c r="I151" s="165" t="s">
        <v>694</v>
      </c>
      <c r="J151" s="165" t="s">
        <v>130</v>
      </c>
      <c r="K151" s="165" t="s">
        <v>152</v>
      </c>
      <c r="L151" s="165" t="s">
        <v>42</v>
      </c>
      <c r="M151" s="168">
        <f t="shared" si="8"/>
        <v>15662696</v>
      </c>
      <c r="N151" s="168">
        <f t="shared" si="9"/>
        <v>15662696</v>
      </c>
      <c r="O151" s="167">
        <f t="shared" si="10"/>
        <v>15662696</v>
      </c>
      <c r="P151" s="167">
        <f t="shared" si="11"/>
        <v>15662696</v>
      </c>
    </row>
    <row r="152" spans="1:16" ht="15" hidden="1" customHeight="1" x14ac:dyDescent="0.25">
      <c r="A152" s="102">
        <v>1340100103</v>
      </c>
      <c r="B152" s="31" t="s">
        <v>535</v>
      </c>
      <c r="C152" s="32">
        <v>10000000</v>
      </c>
      <c r="D152" s="32">
        <v>0</v>
      </c>
      <c r="E152" s="32">
        <v>0</v>
      </c>
      <c r="F152" s="32">
        <v>0</v>
      </c>
      <c r="G152" s="32">
        <v>10000000</v>
      </c>
      <c r="H152" s="32">
        <v>0</v>
      </c>
      <c r="I152" s="165" t="s">
        <v>694</v>
      </c>
      <c r="J152" s="165" t="s">
        <v>130</v>
      </c>
      <c r="K152" s="165" t="s">
        <v>152</v>
      </c>
      <c r="L152" s="165" t="s">
        <v>42</v>
      </c>
      <c r="M152" s="168">
        <f t="shared" si="8"/>
        <v>10000000</v>
      </c>
      <c r="N152" s="168">
        <f t="shared" si="9"/>
        <v>10000000</v>
      </c>
      <c r="O152" s="167">
        <f t="shared" si="10"/>
        <v>10000000</v>
      </c>
      <c r="P152" s="167">
        <f t="shared" si="11"/>
        <v>10000000</v>
      </c>
    </row>
    <row r="153" spans="1:16" ht="15" hidden="1" customHeight="1" x14ac:dyDescent="0.25">
      <c r="A153" s="102">
        <v>1340100104</v>
      </c>
      <c r="B153" s="31" t="s">
        <v>534</v>
      </c>
      <c r="C153" s="32">
        <v>15121012.5</v>
      </c>
      <c r="D153" s="32">
        <v>0</v>
      </c>
      <c r="E153" s="32">
        <v>0</v>
      </c>
      <c r="F153" s="32">
        <v>0</v>
      </c>
      <c r="G153" s="32">
        <v>15121012.5</v>
      </c>
      <c r="H153" s="32">
        <v>0</v>
      </c>
      <c r="I153" s="165" t="s">
        <v>694</v>
      </c>
      <c r="J153" s="165" t="s">
        <v>130</v>
      </c>
      <c r="K153" s="165" t="s">
        <v>152</v>
      </c>
      <c r="L153" s="165" t="s">
        <v>42</v>
      </c>
      <c r="M153" s="168">
        <f t="shared" si="8"/>
        <v>15121013</v>
      </c>
      <c r="N153" s="168">
        <f t="shared" si="9"/>
        <v>15121013</v>
      </c>
      <c r="O153" s="167">
        <f t="shared" si="10"/>
        <v>15121012.5</v>
      </c>
      <c r="P153" s="167">
        <f t="shared" si="11"/>
        <v>15121012.5</v>
      </c>
    </row>
    <row r="154" spans="1:16" ht="15" hidden="1" customHeight="1" x14ac:dyDescent="0.25">
      <c r="A154" s="102">
        <v>1340100105</v>
      </c>
      <c r="B154" s="31" t="s">
        <v>533</v>
      </c>
      <c r="C154" s="32">
        <v>651517</v>
      </c>
      <c r="D154" s="32">
        <v>0</v>
      </c>
      <c r="E154" s="32">
        <v>0</v>
      </c>
      <c r="F154" s="32">
        <v>0</v>
      </c>
      <c r="G154" s="32">
        <v>651517</v>
      </c>
      <c r="H154" s="32">
        <v>0</v>
      </c>
      <c r="I154" s="165" t="s">
        <v>694</v>
      </c>
      <c r="J154" s="165" t="s">
        <v>130</v>
      </c>
      <c r="K154" s="165" t="s">
        <v>152</v>
      </c>
      <c r="L154" s="165" t="s">
        <v>42</v>
      </c>
      <c r="M154" s="168">
        <f t="shared" si="8"/>
        <v>651517</v>
      </c>
      <c r="N154" s="168">
        <f t="shared" si="9"/>
        <v>651517</v>
      </c>
      <c r="O154" s="167">
        <f t="shared" si="10"/>
        <v>651517</v>
      </c>
      <c r="P154" s="167">
        <f t="shared" si="11"/>
        <v>651517</v>
      </c>
    </row>
    <row r="155" spans="1:16" ht="15" hidden="1" customHeight="1" x14ac:dyDescent="0.25">
      <c r="A155" s="102">
        <v>1340100106</v>
      </c>
      <c r="B155" s="31" t="s">
        <v>722</v>
      </c>
      <c r="C155" s="32">
        <v>0</v>
      </c>
      <c r="D155" s="32">
        <v>0</v>
      </c>
      <c r="E155" s="32">
        <v>5489900</v>
      </c>
      <c r="F155" s="32">
        <v>0</v>
      </c>
      <c r="G155" s="32">
        <v>5489900</v>
      </c>
      <c r="H155" s="32">
        <v>0</v>
      </c>
      <c r="I155" s="165" t="s">
        <v>694</v>
      </c>
      <c r="J155" s="165" t="s">
        <v>130</v>
      </c>
      <c r="K155" s="165" t="s">
        <v>152</v>
      </c>
      <c r="L155" s="165" t="s">
        <v>42</v>
      </c>
      <c r="M155" s="168">
        <f t="shared" si="8"/>
        <v>5489900</v>
      </c>
      <c r="N155" s="168">
        <f t="shared" si="9"/>
        <v>0</v>
      </c>
      <c r="O155" s="167">
        <f t="shared" si="10"/>
        <v>5489900</v>
      </c>
      <c r="P155" s="167">
        <f t="shared" si="11"/>
        <v>0</v>
      </c>
    </row>
    <row r="156" spans="1:16" ht="15" hidden="1" customHeight="1" x14ac:dyDescent="0.25">
      <c r="A156" s="102">
        <v>1340100107</v>
      </c>
      <c r="B156" s="31" t="s">
        <v>723</v>
      </c>
      <c r="C156" s="32">
        <v>0</v>
      </c>
      <c r="D156" s="32">
        <v>0</v>
      </c>
      <c r="E156" s="32">
        <v>1024999</v>
      </c>
      <c r="F156" s="32">
        <v>0</v>
      </c>
      <c r="G156" s="32">
        <v>1024999</v>
      </c>
      <c r="H156" s="32">
        <v>0</v>
      </c>
      <c r="I156" s="165" t="s">
        <v>694</v>
      </c>
      <c r="J156" s="165" t="s">
        <v>130</v>
      </c>
      <c r="K156" s="165" t="s">
        <v>152</v>
      </c>
      <c r="L156" s="165" t="s">
        <v>42</v>
      </c>
      <c r="M156" s="168">
        <f t="shared" si="8"/>
        <v>1024999</v>
      </c>
      <c r="N156" s="168">
        <f t="shared" si="9"/>
        <v>0</v>
      </c>
      <c r="O156" s="167">
        <f t="shared" si="10"/>
        <v>1024999</v>
      </c>
      <c r="P156" s="167">
        <f t="shared" si="11"/>
        <v>0</v>
      </c>
    </row>
    <row r="157" spans="1:16" ht="15" hidden="1" customHeight="1" x14ac:dyDescent="0.25">
      <c r="A157" s="102">
        <v>1340100108</v>
      </c>
      <c r="B157" s="31" t="s">
        <v>724</v>
      </c>
      <c r="C157" s="32">
        <v>0</v>
      </c>
      <c r="D157" s="32">
        <v>0</v>
      </c>
      <c r="E157" s="32">
        <v>2220000</v>
      </c>
      <c r="F157" s="32">
        <v>0</v>
      </c>
      <c r="G157" s="32">
        <v>2220000</v>
      </c>
      <c r="H157" s="32">
        <v>0</v>
      </c>
      <c r="I157" s="165" t="s">
        <v>694</v>
      </c>
      <c r="J157" s="165" t="s">
        <v>130</v>
      </c>
      <c r="K157" s="165" t="s">
        <v>152</v>
      </c>
      <c r="L157" s="165" t="s">
        <v>42</v>
      </c>
      <c r="M157" s="168">
        <f t="shared" si="8"/>
        <v>2220000</v>
      </c>
      <c r="N157" s="168">
        <f t="shared" si="9"/>
        <v>0</v>
      </c>
      <c r="O157" s="167">
        <f t="shared" si="10"/>
        <v>2220000</v>
      </c>
      <c r="P157" s="167">
        <f t="shared" si="11"/>
        <v>0</v>
      </c>
    </row>
    <row r="158" spans="1:16" ht="15" hidden="1" customHeight="1" x14ac:dyDescent="0.25">
      <c r="A158" s="102">
        <v>1340100109</v>
      </c>
      <c r="B158" s="31" t="s">
        <v>725</v>
      </c>
      <c r="C158" s="32">
        <v>0</v>
      </c>
      <c r="D158" s="32">
        <v>0</v>
      </c>
      <c r="E158" s="32">
        <v>4836000</v>
      </c>
      <c r="F158" s="32">
        <v>0</v>
      </c>
      <c r="G158" s="32">
        <v>4836000</v>
      </c>
      <c r="H158" s="32">
        <v>0</v>
      </c>
      <c r="I158" s="165" t="s">
        <v>694</v>
      </c>
      <c r="J158" s="165" t="s">
        <v>130</v>
      </c>
      <c r="K158" s="165" t="s">
        <v>152</v>
      </c>
      <c r="L158" s="165" t="s">
        <v>42</v>
      </c>
      <c r="M158" s="168">
        <f t="shared" si="8"/>
        <v>4836000</v>
      </c>
      <c r="N158" s="168">
        <f t="shared" si="9"/>
        <v>0</v>
      </c>
      <c r="O158" s="167">
        <f t="shared" si="10"/>
        <v>4836000</v>
      </c>
      <c r="P158" s="167">
        <f t="shared" si="11"/>
        <v>0</v>
      </c>
    </row>
    <row r="159" spans="1:16" ht="15" hidden="1" customHeight="1" x14ac:dyDescent="0.25">
      <c r="A159" s="102">
        <v>1340100110</v>
      </c>
      <c r="B159" s="31" t="s">
        <v>726</v>
      </c>
      <c r="C159" s="32">
        <v>0</v>
      </c>
      <c r="D159" s="32">
        <v>0</v>
      </c>
      <c r="E159" s="32">
        <v>4560000</v>
      </c>
      <c r="F159" s="32">
        <v>0</v>
      </c>
      <c r="G159" s="32">
        <v>4560000</v>
      </c>
      <c r="H159" s="32">
        <v>0</v>
      </c>
      <c r="I159" s="165" t="s">
        <v>694</v>
      </c>
      <c r="J159" s="165" t="s">
        <v>130</v>
      </c>
      <c r="K159" s="165" t="s">
        <v>152</v>
      </c>
      <c r="L159" s="165" t="s">
        <v>42</v>
      </c>
      <c r="M159" s="168">
        <f t="shared" si="8"/>
        <v>4560000</v>
      </c>
      <c r="N159" s="168">
        <f t="shared" si="9"/>
        <v>0</v>
      </c>
      <c r="O159" s="167">
        <f t="shared" si="10"/>
        <v>4560000</v>
      </c>
      <c r="P159" s="167">
        <f t="shared" si="11"/>
        <v>0</v>
      </c>
    </row>
    <row r="160" spans="1:16" ht="15" hidden="1" customHeight="1" x14ac:dyDescent="0.25">
      <c r="A160" s="102">
        <v>1340100111</v>
      </c>
      <c r="B160" s="31" t="s">
        <v>727</v>
      </c>
      <c r="C160" s="32">
        <v>0</v>
      </c>
      <c r="D160" s="32">
        <v>0</v>
      </c>
      <c r="E160" s="32">
        <v>15939000</v>
      </c>
      <c r="F160" s="32">
        <v>0</v>
      </c>
      <c r="G160" s="32">
        <v>15939000</v>
      </c>
      <c r="H160" s="32">
        <v>0</v>
      </c>
      <c r="I160" s="165" t="s">
        <v>694</v>
      </c>
      <c r="J160" s="165" t="s">
        <v>130</v>
      </c>
      <c r="K160" s="165" t="s">
        <v>152</v>
      </c>
      <c r="L160" s="165" t="s">
        <v>42</v>
      </c>
      <c r="M160" s="168">
        <f t="shared" si="8"/>
        <v>15939000</v>
      </c>
      <c r="N160" s="168">
        <f t="shared" si="9"/>
        <v>0</v>
      </c>
      <c r="O160" s="167">
        <f t="shared" si="10"/>
        <v>15939000</v>
      </c>
      <c r="P160" s="167">
        <f t="shared" si="11"/>
        <v>0</v>
      </c>
    </row>
    <row r="161" spans="1:16" ht="15" hidden="1" customHeight="1" x14ac:dyDescent="0.25">
      <c r="A161" s="102">
        <v>13401004</v>
      </c>
      <c r="B161" s="31" t="s">
        <v>532</v>
      </c>
      <c r="C161" s="32">
        <v>780000</v>
      </c>
      <c r="D161" s="32">
        <v>0</v>
      </c>
      <c r="E161" s="32">
        <v>0</v>
      </c>
      <c r="F161" s="32">
        <v>0</v>
      </c>
      <c r="G161" s="32">
        <v>780000</v>
      </c>
      <c r="H161" s="32">
        <v>0</v>
      </c>
      <c r="I161" s="165"/>
      <c r="J161" s="165"/>
      <c r="K161" s="165"/>
      <c r="L161" s="165"/>
      <c r="M161" s="168">
        <f t="shared" si="8"/>
        <v>780000</v>
      </c>
      <c r="N161" s="168">
        <f t="shared" si="9"/>
        <v>780000</v>
      </c>
      <c r="O161" s="167">
        <f t="shared" si="10"/>
        <v>780000</v>
      </c>
      <c r="P161" s="167">
        <f t="shared" si="11"/>
        <v>780000</v>
      </c>
    </row>
    <row r="162" spans="1:16" ht="15" hidden="1" customHeight="1" x14ac:dyDescent="0.25">
      <c r="A162" s="102">
        <v>1340100401</v>
      </c>
      <c r="B162" s="31" t="s">
        <v>531</v>
      </c>
      <c r="C162" s="32">
        <v>780000</v>
      </c>
      <c r="D162" s="32">
        <v>0</v>
      </c>
      <c r="E162" s="32">
        <v>0</v>
      </c>
      <c r="F162" s="32">
        <v>0</v>
      </c>
      <c r="G162" s="32">
        <v>780000</v>
      </c>
      <c r="H162" s="32">
        <v>0</v>
      </c>
      <c r="I162" s="165" t="s">
        <v>694</v>
      </c>
      <c r="J162" s="165" t="s">
        <v>130</v>
      </c>
      <c r="K162" s="165" t="s">
        <v>152</v>
      </c>
      <c r="L162" s="165" t="s">
        <v>42</v>
      </c>
      <c r="M162" s="168">
        <f t="shared" si="8"/>
        <v>780000</v>
      </c>
      <c r="N162" s="168">
        <f t="shared" si="9"/>
        <v>780000</v>
      </c>
      <c r="O162" s="167">
        <f t="shared" si="10"/>
        <v>780000</v>
      </c>
      <c r="P162" s="167">
        <f t="shared" si="11"/>
        <v>780000</v>
      </c>
    </row>
    <row r="163" spans="1:16" ht="15" hidden="1" customHeight="1" x14ac:dyDescent="0.25">
      <c r="A163" s="102">
        <v>13402</v>
      </c>
      <c r="B163" s="31" t="s">
        <v>530</v>
      </c>
      <c r="C163" s="32">
        <v>69371613.5</v>
      </c>
      <c r="D163" s="32">
        <v>0</v>
      </c>
      <c r="E163" s="32">
        <v>0</v>
      </c>
      <c r="F163" s="32">
        <v>34222636.5</v>
      </c>
      <c r="G163" s="32">
        <v>35148977</v>
      </c>
      <c r="H163" s="32">
        <v>0</v>
      </c>
      <c r="I163" s="165"/>
      <c r="J163" s="165"/>
      <c r="K163" s="165"/>
      <c r="L163" s="165"/>
      <c r="M163" s="168">
        <f t="shared" si="8"/>
        <v>35148977</v>
      </c>
      <c r="N163" s="168">
        <f t="shared" si="9"/>
        <v>69371614</v>
      </c>
      <c r="O163" s="167">
        <f t="shared" si="10"/>
        <v>35148977</v>
      </c>
      <c r="P163" s="167">
        <f t="shared" si="11"/>
        <v>69371613.5</v>
      </c>
    </row>
    <row r="164" spans="1:16" ht="15" hidden="1" customHeight="1" x14ac:dyDescent="0.25">
      <c r="A164" s="102">
        <v>13402001</v>
      </c>
      <c r="B164" s="31" t="s">
        <v>529</v>
      </c>
      <c r="C164" s="32">
        <v>69371613.5</v>
      </c>
      <c r="D164" s="32">
        <v>0</v>
      </c>
      <c r="E164" s="32">
        <v>0</v>
      </c>
      <c r="F164" s="32">
        <v>34222636.5</v>
      </c>
      <c r="G164" s="32">
        <v>35148977</v>
      </c>
      <c r="H164" s="32">
        <v>0</v>
      </c>
      <c r="I164" s="165"/>
      <c r="J164" s="165"/>
      <c r="K164" s="165"/>
      <c r="L164" s="165"/>
      <c r="M164" s="168">
        <f t="shared" si="8"/>
        <v>35148977</v>
      </c>
      <c r="N164" s="168">
        <f t="shared" si="9"/>
        <v>69371614</v>
      </c>
      <c r="O164" s="167">
        <f t="shared" si="10"/>
        <v>35148977</v>
      </c>
      <c r="P164" s="167">
        <f t="shared" si="11"/>
        <v>69371613.5</v>
      </c>
    </row>
    <row r="165" spans="1:16" ht="15" hidden="1" customHeight="1" x14ac:dyDescent="0.25">
      <c r="A165" s="102">
        <v>1340200101</v>
      </c>
      <c r="B165" s="31" t="s">
        <v>528</v>
      </c>
      <c r="C165" s="32">
        <v>2049998</v>
      </c>
      <c r="D165" s="32">
        <v>0</v>
      </c>
      <c r="E165" s="32">
        <v>0</v>
      </c>
      <c r="F165" s="32">
        <v>1024999</v>
      </c>
      <c r="G165" s="32">
        <v>1024999</v>
      </c>
      <c r="H165" s="32">
        <v>0</v>
      </c>
      <c r="I165" s="165" t="s">
        <v>694</v>
      </c>
      <c r="J165" s="165" t="s">
        <v>130</v>
      </c>
      <c r="K165" s="165" t="s">
        <v>152</v>
      </c>
      <c r="L165" s="165" t="s">
        <v>85</v>
      </c>
      <c r="M165" s="168">
        <f t="shared" si="8"/>
        <v>1024999</v>
      </c>
      <c r="N165" s="168">
        <f t="shared" si="9"/>
        <v>2049998</v>
      </c>
      <c r="O165" s="167">
        <f t="shared" si="10"/>
        <v>1024999</v>
      </c>
      <c r="P165" s="167">
        <f t="shared" si="11"/>
        <v>2049998</v>
      </c>
    </row>
    <row r="166" spans="1:16" ht="15" hidden="1" customHeight="1" x14ac:dyDescent="0.25">
      <c r="A166" s="102">
        <v>1340200102</v>
      </c>
      <c r="B166" s="31" t="s">
        <v>527</v>
      </c>
      <c r="C166" s="32">
        <v>6000000</v>
      </c>
      <c r="D166" s="32">
        <v>0</v>
      </c>
      <c r="E166" s="32">
        <v>0</v>
      </c>
      <c r="F166" s="32">
        <v>2220000</v>
      </c>
      <c r="G166" s="32">
        <v>3780000</v>
      </c>
      <c r="H166" s="32">
        <v>0</v>
      </c>
      <c r="I166" s="165" t="s">
        <v>694</v>
      </c>
      <c r="J166" s="165" t="s">
        <v>130</v>
      </c>
      <c r="K166" s="165" t="s">
        <v>152</v>
      </c>
      <c r="L166" s="165" t="s">
        <v>85</v>
      </c>
      <c r="M166" s="168">
        <f t="shared" si="8"/>
        <v>3780000</v>
      </c>
      <c r="N166" s="168">
        <f t="shared" si="9"/>
        <v>6000000</v>
      </c>
      <c r="O166" s="167">
        <f t="shared" si="10"/>
        <v>3780000</v>
      </c>
      <c r="P166" s="167">
        <f t="shared" si="11"/>
        <v>6000000</v>
      </c>
    </row>
    <row r="167" spans="1:16" ht="15" hidden="1" customHeight="1" x14ac:dyDescent="0.25">
      <c r="A167" s="102">
        <v>1340200103</v>
      </c>
      <c r="B167" s="31" t="s">
        <v>526</v>
      </c>
      <c r="C167" s="32">
        <v>7800000</v>
      </c>
      <c r="D167" s="32">
        <v>0</v>
      </c>
      <c r="E167" s="32">
        <v>0</v>
      </c>
      <c r="F167" s="32">
        <v>4836000</v>
      </c>
      <c r="G167" s="32">
        <v>2964000</v>
      </c>
      <c r="H167" s="32">
        <v>0</v>
      </c>
      <c r="I167" s="165" t="s">
        <v>694</v>
      </c>
      <c r="J167" s="165" t="s">
        <v>130</v>
      </c>
      <c r="K167" s="165" t="s">
        <v>152</v>
      </c>
      <c r="L167" s="165" t="s">
        <v>85</v>
      </c>
      <c r="M167" s="168">
        <f t="shared" si="8"/>
        <v>2964000</v>
      </c>
      <c r="N167" s="168">
        <f t="shared" si="9"/>
        <v>7800000</v>
      </c>
      <c r="O167" s="167">
        <f t="shared" si="10"/>
        <v>2964000</v>
      </c>
      <c r="P167" s="167">
        <f t="shared" si="11"/>
        <v>7800000</v>
      </c>
    </row>
    <row r="168" spans="1:16" ht="15" hidden="1" customHeight="1" x14ac:dyDescent="0.25">
      <c r="A168" s="102">
        <v>1340200104</v>
      </c>
      <c r="B168" s="31" t="s">
        <v>525</v>
      </c>
      <c r="C168" s="32">
        <v>10557500</v>
      </c>
      <c r="D168" s="32">
        <v>0</v>
      </c>
      <c r="E168" s="32">
        <v>0</v>
      </c>
      <c r="F168" s="32">
        <v>5489900</v>
      </c>
      <c r="G168" s="32">
        <v>5067600</v>
      </c>
      <c r="H168" s="32">
        <v>0</v>
      </c>
      <c r="I168" s="165" t="s">
        <v>694</v>
      </c>
      <c r="J168" s="165" t="s">
        <v>130</v>
      </c>
      <c r="K168" s="165" t="s">
        <v>152</v>
      </c>
      <c r="L168" s="165" t="s">
        <v>85</v>
      </c>
      <c r="M168" s="168">
        <f t="shared" si="8"/>
        <v>5067600</v>
      </c>
      <c r="N168" s="168">
        <f t="shared" si="9"/>
        <v>10557500</v>
      </c>
      <c r="O168" s="167">
        <f t="shared" si="10"/>
        <v>5067600</v>
      </c>
      <c r="P168" s="167">
        <f t="shared" si="11"/>
        <v>10557500</v>
      </c>
    </row>
    <row r="169" spans="1:16" ht="15" hidden="1" customHeight="1" x14ac:dyDescent="0.25">
      <c r="A169" s="102">
        <v>1340200105</v>
      </c>
      <c r="B169" s="31" t="s">
        <v>524</v>
      </c>
      <c r="C169" s="32">
        <v>7600000</v>
      </c>
      <c r="D169" s="32">
        <v>0</v>
      </c>
      <c r="E169" s="32">
        <v>0</v>
      </c>
      <c r="F169" s="32">
        <v>4560000</v>
      </c>
      <c r="G169" s="32">
        <v>3040000</v>
      </c>
      <c r="H169" s="32">
        <v>0</v>
      </c>
      <c r="I169" s="165" t="s">
        <v>694</v>
      </c>
      <c r="J169" s="165" t="s">
        <v>130</v>
      </c>
      <c r="K169" s="165" t="s">
        <v>152</v>
      </c>
      <c r="L169" s="165" t="s">
        <v>85</v>
      </c>
      <c r="M169" s="168">
        <f t="shared" si="8"/>
        <v>3040000</v>
      </c>
      <c r="N169" s="168">
        <f t="shared" si="9"/>
        <v>7600000</v>
      </c>
      <c r="O169" s="167">
        <f t="shared" si="10"/>
        <v>3040000</v>
      </c>
      <c r="P169" s="167">
        <f t="shared" si="11"/>
        <v>7600000</v>
      </c>
    </row>
    <row r="170" spans="1:16" ht="15" hidden="1" customHeight="1" x14ac:dyDescent="0.25">
      <c r="A170" s="102">
        <v>1340200106</v>
      </c>
      <c r="B170" s="31" t="s">
        <v>523</v>
      </c>
      <c r="C170" s="32">
        <v>1149419</v>
      </c>
      <c r="D170" s="32">
        <v>0</v>
      </c>
      <c r="E170" s="32">
        <v>0</v>
      </c>
      <c r="F170" s="32">
        <v>0</v>
      </c>
      <c r="G170" s="32">
        <v>1149419</v>
      </c>
      <c r="H170" s="32">
        <v>0</v>
      </c>
      <c r="I170" s="165" t="s">
        <v>694</v>
      </c>
      <c r="J170" s="165" t="s">
        <v>130</v>
      </c>
      <c r="K170" s="165" t="s">
        <v>152</v>
      </c>
      <c r="L170" s="165" t="s">
        <v>85</v>
      </c>
      <c r="M170" s="168">
        <f t="shared" si="8"/>
        <v>1149419</v>
      </c>
      <c r="N170" s="168">
        <f t="shared" si="9"/>
        <v>1149419</v>
      </c>
      <c r="O170" s="167">
        <f t="shared" si="10"/>
        <v>1149419</v>
      </c>
      <c r="P170" s="167">
        <f t="shared" si="11"/>
        <v>1149419</v>
      </c>
    </row>
    <row r="171" spans="1:16" ht="15" hidden="1" customHeight="1" x14ac:dyDescent="0.25">
      <c r="A171" s="102">
        <v>1340200107</v>
      </c>
      <c r="B171" s="31" t="s">
        <v>522</v>
      </c>
      <c r="C171" s="32">
        <v>25300000</v>
      </c>
      <c r="D171" s="32">
        <v>0</v>
      </c>
      <c r="E171" s="32">
        <v>0</v>
      </c>
      <c r="F171" s="32">
        <v>15939000</v>
      </c>
      <c r="G171" s="32">
        <v>9361000</v>
      </c>
      <c r="H171" s="32">
        <v>0</v>
      </c>
      <c r="I171" s="165" t="s">
        <v>694</v>
      </c>
      <c r="J171" s="165" t="s">
        <v>130</v>
      </c>
      <c r="K171" s="165" t="s">
        <v>152</v>
      </c>
      <c r="L171" s="165" t="s">
        <v>85</v>
      </c>
      <c r="M171" s="168">
        <f t="shared" si="8"/>
        <v>9361000</v>
      </c>
      <c r="N171" s="168">
        <f t="shared" si="9"/>
        <v>25300000</v>
      </c>
      <c r="O171" s="167">
        <f t="shared" si="10"/>
        <v>9361000</v>
      </c>
      <c r="P171" s="167">
        <f t="shared" si="11"/>
        <v>25300000</v>
      </c>
    </row>
    <row r="172" spans="1:16" ht="15" hidden="1" customHeight="1" x14ac:dyDescent="0.25">
      <c r="A172" s="102">
        <v>1340200108</v>
      </c>
      <c r="B172" s="31" t="s">
        <v>521</v>
      </c>
      <c r="C172" s="32">
        <v>3924655</v>
      </c>
      <c r="D172" s="32">
        <v>0</v>
      </c>
      <c r="E172" s="32">
        <v>0</v>
      </c>
      <c r="F172" s="32">
        <v>0</v>
      </c>
      <c r="G172" s="32">
        <v>3924655</v>
      </c>
      <c r="H172" s="32">
        <v>0</v>
      </c>
      <c r="I172" s="165" t="s">
        <v>694</v>
      </c>
      <c r="J172" s="165" t="s">
        <v>130</v>
      </c>
      <c r="K172" s="165" t="s">
        <v>152</v>
      </c>
      <c r="L172" s="165" t="s">
        <v>85</v>
      </c>
      <c r="M172" s="168">
        <f t="shared" si="8"/>
        <v>3924655</v>
      </c>
      <c r="N172" s="168">
        <f t="shared" si="9"/>
        <v>3924655</v>
      </c>
      <c r="O172" s="167">
        <f t="shared" si="10"/>
        <v>3924655</v>
      </c>
      <c r="P172" s="167">
        <f t="shared" si="11"/>
        <v>3924655</v>
      </c>
    </row>
    <row r="173" spans="1:16" ht="15" hidden="1" customHeight="1" x14ac:dyDescent="0.25">
      <c r="A173" s="102">
        <v>1340200109</v>
      </c>
      <c r="B173" s="31" t="s">
        <v>520</v>
      </c>
      <c r="C173" s="32">
        <v>4837304</v>
      </c>
      <c r="D173" s="32">
        <v>0</v>
      </c>
      <c r="E173" s="32">
        <v>0</v>
      </c>
      <c r="F173" s="32">
        <v>0</v>
      </c>
      <c r="G173" s="32">
        <v>4837304</v>
      </c>
      <c r="H173" s="32">
        <v>0</v>
      </c>
      <c r="I173" s="165" t="s">
        <v>694</v>
      </c>
      <c r="J173" s="165" t="s">
        <v>130</v>
      </c>
      <c r="K173" s="165" t="s">
        <v>152</v>
      </c>
      <c r="L173" s="165" t="s">
        <v>85</v>
      </c>
      <c r="M173" s="168">
        <f t="shared" si="8"/>
        <v>4837304</v>
      </c>
      <c r="N173" s="168">
        <f t="shared" si="9"/>
        <v>4837304</v>
      </c>
      <c r="O173" s="167">
        <f t="shared" si="10"/>
        <v>4837304</v>
      </c>
      <c r="P173" s="167">
        <f t="shared" si="11"/>
        <v>4837304</v>
      </c>
    </row>
    <row r="174" spans="1:16" ht="15" hidden="1" customHeight="1" x14ac:dyDescent="0.25">
      <c r="A174" s="102">
        <v>1340200110</v>
      </c>
      <c r="B174" s="31" t="s">
        <v>519</v>
      </c>
      <c r="C174" s="32">
        <v>152737.5</v>
      </c>
      <c r="D174" s="32">
        <v>0</v>
      </c>
      <c r="E174" s="32">
        <v>0</v>
      </c>
      <c r="F174" s="32">
        <v>152737.5</v>
      </c>
      <c r="G174" s="32">
        <v>0</v>
      </c>
      <c r="H174" s="32">
        <v>0</v>
      </c>
      <c r="I174" s="165" t="s">
        <v>694</v>
      </c>
      <c r="J174" s="165" t="s">
        <v>130</v>
      </c>
      <c r="K174" s="165" t="s">
        <v>152</v>
      </c>
      <c r="L174" s="165" t="s">
        <v>85</v>
      </c>
      <c r="M174" s="168">
        <f t="shared" si="8"/>
        <v>0</v>
      </c>
      <c r="N174" s="168">
        <f t="shared" si="9"/>
        <v>152738</v>
      </c>
      <c r="O174" s="167">
        <f t="shared" si="10"/>
        <v>0</v>
      </c>
      <c r="P174" s="167">
        <f t="shared" si="11"/>
        <v>152737.5</v>
      </c>
    </row>
    <row r="175" spans="1:16" ht="15" hidden="1" customHeight="1" x14ac:dyDescent="0.25">
      <c r="A175" s="102">
        <v>136</v>
      </c>
      <c r="B175" s="31" t="s">
        <v>518</v>
      </c>
      <c r="C175" s="32">
        <v>11966873.710000001</v>
      </c>
      <c r="D175" s="32">
        <v>0</v>
      </c>
      <c r="E175" s="32">
        <v>709357.8</v>
      </c>
      <c r="F175" s="32">
        <v>0</v>
      </c>
      <c r="G175" s="32">
        <v>12676231.51</v>
      </c>
      <c r="H175" s="32">
        <v>0</v>
      </c>
      <c r="I175" s="165"/>
      <c r="J175" s="165"/>
      <c r="K175" s="165"/>
      <c r="L175" s="165"/>
      <c r="M175" s="168">
        <f t="shared" si="8"/>
        <v>12676232</v>
      </c>
      <c r="N175" s="168">
        <f t="shared" si="9"/>
        <v>11966874</v>
      </c>
      <c r="O175" s="167">
        <f t="shared" si="10"/>
        <v>12676231.51</v>
      </c>
      <c r="P175" s="167">
        <f t="shared" si="11"/>
        <v>11966873.710000001</v>
      </c>
    </row>
    <row r="176" spans="1:16" ht="15" hidden="1" customHeight="1" x14ac:dyDescent="0.25">
      <c r="A176" s="102">
        <v>13601</v>
      </c>
      <c r="B176" s="31" t="s">
        <v>517</v>
      </c>
      <c r="C176" s="32">
        <v>11966873.710000001</v>
      </c>
      <c r="D176" s="32">
        <v>0</v>
      </c>
      <c r="E176" s="32">
        <v>709357.8</v>
      </c>
      <c r="F176" s="32">
        <v>0</v>
      </c>
      <c r="G176" s="32">
        <v>12676231.51</v>
      </c>
      <c r="H176" s="32">
        <v>0</v>
      </c>
      <c r="I176" s="165"/>
      <c r="J176" s="165"/>
      <c r="K176" s="165"/>
      <c r="L176" s="165"/>
      <c r="M176" s="168">
        <f t="shared" si="8"/>
        <v>12676232</v>
      </c>
      <c r="N176" s="168">
        <f t="shared" si="9"/>
        <v>11966874</v>
      </c>
      <c r="O176" s="167">
        <f t="shared" si="10"/>
        <v>12676231.51</v>
      </c>
      <c r="P176" s="167">
        <f t="shared" si="11"/>
        <v>11966873.710000001</v>
      </c>
    </row>
    <row r="177" spans="1:16" ht="15" hidden="1" customHeight="1" x14ac:dyDescent="0.25">
      <c r="A177" s="102">
        <v>13601002</v>
      </c>
      <c r="B177" s="31" t="s">
        <v>516</v>
      </c>
      <c r="C177" s="32">
        <v>11966873.710000001</v>
      </c>
      <c r="D177" s="32">
        <v>0</v>
      </c>
      <c r="E177" s="32">
        <v>0</v>
      </c>
      <c r="F177" s="32">
        <v>0</v>
      </c>
      <c r="G177" s="32">
        <v>11966873.710000001</v>
      </c>
      <c r="H177" s="32">
        <v>0</v>
      </c>
      <c r="I177" s="165" t="s">
        <v>694</v>
      </c>
      <c r="J177" s="165" t="s">
        <v>130</v>
      </c>
      <c r="K177" s="165" t="s">
        <v>131</v>
      </c>
      <c r="L177" s="165" t="s">
        <v>84</v>
      </c>
      <c r="M177" s="168">
        <f t="shared" si="8"/>
        <v>11966874</v>
      </c>
      <c r="N177" s="168">
        <f t="shared" si="9"/>
        <v>11966874</v>
      </c>
      <c r="O177" s="167">
        <f t="shared" si="10"/>
        <v>11966873.710000001</v>
      </c>
      <c r="P177" s="167">
        <f t="shared" si="11"/>
        <v>11966873.710000001</v>
      </c>
    </row>
    <row r="178" spans="1:16" ht="15" hidden="1" customHeight="1" x14ac:dyDescent="0.25">
      <c r="A178" s="102">
        <v>13601004</v>
      </c>
      <c r="B178" s="31" t="s">
        <v>515</v>
      </c>
      <c r="C178" s="32">
        <v>0</v>
      </c>
      <c r="D178" s="32">
        <v>0</v>
      </c>
      <c r="E178" s="32">
        <v>709357.8</v>
      </c>
      <c r="F178" s="32">
        <v>0</v>
      </c>
      <c r="G178" s="32">
        <v>709357.8</v>
      </c>
      <c r="H178" s="32">
        <v>0</v>
      </c>
      <c r="I178" s="165" t="s">
        <v>694</v>
      </c>
      <c r="J178" s="165" t="s">
        <v>130</v>
      </c>
      <c r="K178" s="165" t="s">
        <v>131</v>
      </c>
      <c r="L178" s="165" t="s">
        <v>84</v>
      </c>
      <c r="M178" s="168">
        <f t="shared" si="8"/>
        <v>709358</v>
      </c>
      <c r="N178" s="168">
        <f t="shared" si="9"/>
        <v>0</v>
      </c>
      <c r="O178" s="167">
        <f t="shared" si="10"/>
        <v>709357.8</v>
      </c>
      <c r="P178" s="167">
        <f t="shared" si="11"/>
        <v>0</v>
      </c>
    </row>
    <row r="179" spans="1:16" ht="15" hidden="1" customHeight="1" x14ac:dyDescent="0.25">
      <c r="A179" s="101">
        <v>2</v>
      </c>
      <c r="B179" s="30" t="s">
        <v>514</v>
      </c>
      <c r="C179" s="32">
        <v>0</v>
      </c>
      <c r="D179" s="33">
        <v>195950873.22</v>
      </c>
      <c r="E179" s="33">
        <v>1972847.2</v>
      </c>
      <c r="F179" s="33">
        <v>9885169.8599999994</v>
      </c>
      <c r="G179" s="32">
        <v>0</v>
      </c>
      <c r="H179" s="33">
        <v>203863195.88</v>
      </c>
      <c r="I179" s="165"/>
      <c r="J179" s="165"/>
      <c r="K179" s="165"/>
      <c r="L179" s="165"/>
      <c r="M179" s="168">
        <f t="shared" si="8"/>
        <v>-203863196</v>
      </c>
      <c r="N179" s="168">
        <f t="shared" si="9"/>
        <v>-195950873</v>
      </c>
      <c r="O179" s="167">
        <f t="shared" si="10"/>
        <v>-203863195.88</v>
      </c>
      <c r="P179" s="167">
        <f t="shared" si="11"/>
        <v>-195950873.22</v>
      </c>
    </row>
    <row r="180" spans="1:16" ht="15" hidden="1" customHeight="1" x14ac:dyDescent="0.25">
      <c r="A180" s="102">
        <v>21</v>
      </c>
      <c r="B180" s="31" t="s">
        <v>513</v>
      </c>
      <c r="C180" s="32">
        <v>0</v>
      </c>
      <c r="D180" s="32">
        <v>800566.64</v>
      </c>
      <c r="E180" s="32">
        <v>1866345.7</v>
      </c>
      <c r="F180" s="32">
        <v>1350671.86</v>
      </c>
      <c r="G180" s="32">
        <v>0</v>
      </c>
      <c r="H180" s="32">
        <v>284892.79999999999</v>
      </c>
      <c r="I180" s="165"/>
      <c r="J180" s="165"/>
      <c r="K180" s="165"/>
      <c r="L180" s="165"/>
      <c r="M180" s="168">
        <f t="shared" si="8"/>
        <v>-284893</v>
      </c>
      <c r="N180" s="168">
        <f t="shared" si="9"/>
        <v>-800567</v>
      </c>
      <c r="O180" s="167">
        <f t="shared" si="10"/>
        <v>-284892.79999999999</v>
      </c>
      <c r="P180" s="167">
        <f t="shared" si="11"/>
        <v>-800566.64</v>
      </c>
    </row>
    <row r="181" spans="1:16" ht="15" hidden="1" customHeight="1" x14ac:dyDescent="0.25">
      <c r="A181" s="102">
        <v>213</v>
      </c>
      <c r="B181" s="31" t="s">
        <v>512</v>
      </c>
      <c r="C181" s="32">
        <v>0</v>
      </c>
      <c r="D181" s="32">
        <v>486740</v>
      </c>
      <c r="E181" s="32">
        <v>1057074.49</v>
      </c>
      <c r="F181" s="32">
        <v>608274.49</v>
      </c>
      <c r="G181" s="32">
        <v>0</v>
      </c>
      <c r="H181" s="32">
        <v>37940</v>
      </c>
      <c r="I181" s="165"/>
      <c r="J181" s="165"/>
      <c r="K181" s="165"/>
      <c r="L181" s="165"/>
      <c r="M181" s="168">
        <f t="shared" si="8"/>
        <v>-37940</v>
      </c>
      <c r="N181" s="168">
        <f t="shared" si="9"/>
        <v>-486740</v>
      </c>
      <c r="O181" s="167">
        <f t="shared" si="10"/>
        <v>-37940</v>
      </c>
      <c r="P181" s="167">
        <f t="shared" si="11"/>
        <v>-486740</v>
      </c>
    </row>
    <row r="182" spans="1:16" ht="15" hidden="1" customHeight="1" x14ac:dyDescent="0.25">
      <c r="A182" s="102">
        <v>21302</v>
      </c>
      <c r="B182" s="31" t="s">
        <v>511</v>
      </c>
      <c r="C182" s="32">
        <v>0</v>
      </c>
      <c r="D182" s="32">
        <v>486740</v>
      </c>
      <c r="E182" s="32">
        <v>448800</v>
      </c>
      <c r="F182" s="32">
        <v>0</v>
      </c>
      <c r="G182" s="32">
        <v>0</v>
      </c>
      <c r="H182" s="32">
        <v>37940</v>
      </c>
      <c r="I182" s="165"/>
      <c r="J182" s="165"/>
      <c r="K182" s="165"/>
      <c r="L182" s="165"/>
      <c r="M182" s="168">
        <f t="shared" si="8"/>
        <v>-37940</v>
      </c>
      <c r="N182" s="168">
        <f t="shared" si="9"/>
        <v>-486740</v>
      </c>
      <c r="O182" s="167">
        <f t="shared" si="10"/>
        <v>-37940</v>
      </c>
      <c r="P182" s="167">
        <f t="shared" si="11"/>
        <v>-486740</v>
      </c>
    </row>
    <row r="183" spans="1:16" ht="15" hidden="1" customHeight="1" x14ac:dyDescent="0.25">
      <c r="A183" s="102">
        <v>21302002</v>
      </c>
      <c r="B183" s="31" t="s">
        <v>510</v>
      </c>
      <c r="C183" s="32">
        <v>0</v>
      </c>
      <c r="D183" s="32">
        <v>486740</v>
      </c>
      <c r="E183" s="32">
        <v>448800</v>
      </c>
      <c r="F183" s="32">
        <v>0</v>
      </c>
      <c r="G183" s="32">
        <v>0</v>
      </c>
      <c r="H183" s="32">
        <v>37940</v>
      </c>
      <c r="I183" s="165"/>
      <c r="J183" s="165"/>
      <c r="K183" s="165"/>
      <c r="L183" s="165"/>
      <c r="M183" s="168">
        <f t="shared" si="8"/>
        <v>-37940</v>
      </c>
      <c r="N183" s="168">
        <f t="shared" si="9"/>
        <v>-486740</v>
      </c>
      <c r="O183" s="167">
        <f t="shared" si="10"/>
        <v>-37940</v>
      </c>
      <c r="P183" s="167">
        <f t="shared" si="11"/>
        <v>-486740</v>
      </c>
    </row>
    <row r="184" spans="1:16" ht="15" hidden="1" customHeight="1" x14ac:dyDescent="0.25">
      <c r="A184" s="102">
        <v>2130200201</v>
      </c>
      <c r="B184" s="31" t="s">
        <v>509</v>
      </c>
      <c r="C184" s="32">
        <v>0</v>
      </c>
      <c r="D184" s="32">
        <v>80000</v>
      </c>
      <c r="E184" s="32">
        <v>80000</v>
      </c>
      <c r="F184" s="32">
        <v>0</v>
      </c>
      <c r="G184" s="32">
        <v>0</v>
      </c>
      <c r="H184" s="32">
        <v>0</v>
      </c>
      <c r="I184" s="165" t="s">
        <v>694</v>
      </c>
      <c r="J184" s="165" t="s">
        <v>150</v>
      </c>
      <c r="K184" s="165" t="s">
        <v>33</v>
      </c>
      <c r="L184" s="165" t="s">
        <v>86</v>
      </c>
      <c r="M184" s="168">
        <f t="shared" si="8"/>
        <v>0</v>
      </c>
      <c r="N184" s="168">
        <f t="shared" si="9"/>
        <v>-80000</v>
      </c>
      <c r="O184" s="167">
        <f t="shared" si="10"/>
        <v>0</v>
      </c>
      <c r="P184" s="167">
        <f t="shared" si="11"/>
        <v>-80000</v>
      </c>
    </row>
    <row r="185" spans="1:16" ht="15" hidden="1" customHeight="1" x14ac:dyDescent="0.25">
      <c r="A185" s="102">
        <v>2130200202</v>
      </c>
      <c r="B185" s="31" t="s">
        <v>508</v>
      </c>
      <c r="C185" s="32">
        <v>0</v>
      </c>
      <c r="D185" s="32">
        <v>200000</v>
      </c>
      <c r="E185" s="32">
        <v>200000</v>
      </c>
      <c r="F185" s="32">
        <v>0</v>
      </c>
      <c r="G185" s="32">
        <v>0</v>
      </c>
      <c r="H185" s="32">
        <v>0</v>
      </c>
      <c r="I185" s="165" t="s">
        <v>694</v>
      </c>
      <c r="J185" s="165" t="s">
        <v>150</v>
      </c>
      <c r="K185" s="165" t="s">
        <v>33</v>
      </c>
      <c r="L185" s="165" t="s">
        <v>86</v>
      </c>
      <c r="M185" s="168">
        <f t="shared" si="8"/>
        <v>0</v>
      </c>
      <c r="N185" s="168">
        <f t="shared" si="9"/>
        <v>-200000</v>
      </c>
      <c r="O185" s="167">
        <f t="shared" si="10"/>
        <v>0</v>
      </c>
      <c r="P185" s="167">
        <f t="shared" si="11"/>
        <v>-200000</v>
      </c>
    </row>
    <row r="186" spans="1:16" ht="15" hidden="1" customHeight="1" x14ac:dyDescent="0.25">
      <c r="A186" s="102">
        <v>2130200203</v>
      </c>
      <c r="B186" s="31" t="s">
        <v>507</v>
      </c>
      <c r="C186" s="32">
        <v>0</v>
      </c>
      <c r="D186" s="32">
        <v>39100</v>
      </c>
      <c r="E186" s="32">
        <v>39100</v>
      </c>
      <c r="F186" s="32">
        <v>0</v>
      </c>
      <c r="G186" s="32">
        <v>0</v>
      </c>
      <c r="H186" s="32">
        <v>0</v>
      </c>
      <c r="I186" s="165" t="s">
        <v>694</v>
      </c>
      <c r="J186" s="165" t="s">
        <v>150</v>
      </c>
      <c r="K186" s="165" t="s">
        <v>33</v>
      </c>
      <c r="L186" s="165" t="s">
        <v>86</v>
      </c>
      <c r="M186" s="168">
        <f t="shared" si="8"/>
        <v>0</v>
      </c>
      <c r="N186" s="168">
        <f t="shared" si="9"/>
        <v>-39100</v>
      </c>
      <c r="O186" s="167">
        <f t="shared" si="10"/>
        <v>0</v>
      </c>
      <c r="P186" s="167">
        <f t="shared" si="11"/>
        <v>-39100</v>
      </c>
    </row>
    <row r="187" spans="1:16" ht="15" hidden="1" customHeight="1" x14ac:dyDescent="0.25">
      <c r="A187" s="102">
        <v>2130200204</v>
      </c>
      <c r="B187" s="31" t="s">
        <v>506</v>
      </c>
      <c r="C187" s="32">
        <v>0</v>
      </c>
      <c r="D187" s="32">
        <v>20000</v>
      </c>
      <c r="E187" s="32">
        <v>0</v>
      </c>
      <c r="F187" s="32">
        <v>0</v>
      </c>
      <c r="G187" s="32">
        <v>0</v>
      </c>
      <c r="H187" s="32">
        <v>20000</v>
      </c>
      <c r="I187" s="165" t="s">
        <v>694</v>
      </c>
      <c r="J187" s="165" t="s">
        <v>150</v>
      </c>
      <c r="K187" s="165" t="s">
        <v>33</v>
      </c>
      <c r="L187" s="165" t="s">
        <v>86</v>
      </c>
      <c r="M187" s="168">
        <f t="shared" si="8"/>
        <v>-20000</v>
      </c>
      <c r="N187" s="168">
        <f t="shared" si="9"/>
        <v>-20000</v>
      </c>
      <c r="O187" s="167">
        <f t="shared" si="10"/>
        <v>-20000</v>
      </c>
      <c r="P187" s="167">
        <f t="shared" si="11"/>
        <v>-20000</v>
      </c>
    </row>
    <row r="188" spans="1:16" ht="15" hidden="1" customHeight="1" x14ac:dyDescent="0.25">
      <c r="A188" s="102">
        <v>2130200205</v>
      </c>
      <c r="B188" s="31" t="s">
        <v>505</v>
      </c>
      <c r="C188" s="32">
        <v>0</v>
      </c>
      <c r="D188" s="32">
        <v>107640</v>
      </c>
      <c r="E188" s="32">
        <v>89700</v>
      </c>
      <c r="F188" s="32">
        <v>0</v>
      </c>
      <c r="G188" s="32">
        <v>0</v>
      </c>
      <c r="H188" s="32">
        <v>17940</v>
      </c>
      <c r="I188" s="165" t="s">
        <v>694</v>
      </c>
      <c r="J188" s="165" t="s">
        <v>150</v>
      </c>
      <c r="K188" s="165" t="s">
        <v>33</v>
      </c>
      <c r="L188" s="165" t="s">
        <v>86</v>
      </c>
      <c r="M188" s="168">
        <f t="shared" si="8"/>
        <v>-17940</v>
      </c>
      <c r="N188" s="168">
        <f t="shared" si="9"/>
        <v>-107640</v>
      </c>
      <c r="O188" s="167">
        <f t="shared" si="10"/>
        <v>-17940</v>
      </c>
      <c r="P188" s="167">
        <f t="shared" si="11"/>
        <v>-107640</v>
      </c>
    </row>
    <row r="189" spans="1:16" ht="15" hidden="1" customHeight="1" x14ac:dyDescent="0.25">
      <c r="A189" s="102">
        <v>2130200206</v>
      </c>
      <c r="B189" s="31" t="s">
        <v>504</v>
      </c>
      <c r="C189" s="32">
        <v>0</v>
      </c>
      <c r="D189" s="32">
        <v>40000</v>
      </c>
      <c r="E189" s="32">
        <v>40000</v>
      </c>
      <c r="F189" s="32">
        <v>0</v>
      </c>
      <c r="G189" s="32">
        <v>0</v>
      </c>
      <c r="H189" s="32">
        <v>0</v>
      </c>
      <c r="I189" s="165" t="s">
        <v>694</v>
      </c>
      <c r="J189" s="165" t="s">
        <v>150</v>
      </c>
      <c r="K189" s="165" t="s">
        <v>33</v>
      </c>
      <c r="L189" s="165" t="s">
        <v>86</v>
      </c>
      <c r="M189" s="168">
        <f t="shared" si="8"/>
        <v>0</v>
      </c>
      <c r="N189" s="168">
        <f t="shared" si="9"/>
        <v>-40000</v>
      </c>
      <c r="O189" s="167">
        <f t="shared" si="10"/>
        <v>0</v>
      </c>
      <c r="P189" s="167">
        <f t="shared" si="11"/>
        <v>-40000</v>
      </c>
    </row>
    <row r="190" spans="1:16" ht="15" hidden="1" customHeight="1" x14ac:dyDescent="0.25">
      <c r="A190" s="102">
        <v>21305</v>
      </c>
      <c r="B190" s="31" t="s">
        <v>503</v>
      </c>
      <c r="C190" s="32">
        <v>0</v>
      </c>
      <c r="D190" s="32">
        <v>0</v>
      </c>
      <c r="E190" s="32">
        <v>608274.49</v>
      </c>
      <c r="F190" s="32">
        <v>608274.49</v>
      </c>
      <c r="G190" s="32">
        <v>0</v>
      </c>
      <c r="H190" s="32">
        <v>0</v>
      </c>
      <c r="I190" s="165"/>
      <c r="J190" s="165"/>
      <c r="K190" s="165"/>
      <c r="L190" s="165"/>
      <c r="M190" s="168">
        <f t="shared" si="8"/>
        <v>0</v>
      </c>
      <c r="N190" s="168">
        <f t="shared" si="9"/>
        <v>0</v>
      </c>
      <c r="O190" s="167">
        <f t="shared" si="10"/>
        <v>0</v>
      </c>
      <c r="P190" s="167">
        <f t="shared" si="11"/>
        <v>0</v>
      </c>
    </row>
    <row r="191" spans="1:16" ht="15" hidden="1" customHeight="1" x14ac:dyDescent="0.25">
      <c r="A191" s="102">
        <v>21305001</v>
      </c>
      <c r="B191" s="31" t="s">
        <v>502</v>
      </c>
      <c r="C191" s="32">
        <v>0</v>
      </c>
      <c r="D191" s="32">
        <v>0</v>
      </c>
      <c r="E191" s="32">
        <v>608274.49</v>
      </c>
      <c r="F191" s="32">
        <v>608274.49</v>
      </c>
      <c r="G191" s="32">
        <v>0</v>
      </c>
      <c r="H191" s="32">
        <v>0</v>
      </c>
      <c r="I191" s="165"/>
      <c r="J191" s="165"/>
      <c r="K191" s="165"/>
      <c r="L191" s="165"/>
      <c r="M191" s="168">
        <f t="shared" si="8"/>
        <v>0</v>
      </c>
      <c r="N191" s="168">
        <f t="shared" si="9"/>
        <v>0</v>
      </c>
      <c r="O191" s="167">
        <f t="shared" si="10"/>
        <v>0</v>
      </c>
      <c r="P191" s="167">
        <f t="shared" si="11"/>
        <v>0</v>
      </c>
    </row>
    <row r="192" spans="1:16" ht="15" hidden="1" customHeight="1" x14ac:dyDescent="0.25">
      <c r="A192" s="102">
        <v>2130500101</v>
      </c>
      <c r="B192" s="31" t="s">
        <v>501</v>
      </c>
      <c r="C192" s="32">
        <v>0</v>
      </c>
      <c r="D192" s="32">
        <v>0</v>
      </c>
      <c r="E192" s="32">
        <v>608274.49</v>
      </c>
      <c r="F192" s="32">
        <v>608274.49</v>
      </c>
      <c r="G192" s="32">
        <v>0</v>
      </c>
      <c r="H192" s="32">
        <v>0</v>
      </c>
      <c r="I192" s="165"/>
      <c r="J192" s="165"/>
      <c r="K192" s="165"/>
      <c r="L192" s="165"/>
      <c r="M192" s="168">
        <f t="shared" si="8"/>
        <v>0</v>
      </c>
      <c r="N192" s="168">
        <f t="shared" si="9"/>
        <v>0</v>
      </c>
      <c r="O192" s="167">
        <f t="shared" si="10"/>
        <v>0</v>
      </c>
      <c r="P192" s="167">
        <f t="shared" si="11"/>
        <v>0</v>
      </c>
    </row>
    <row r="193" spans="1:16" ht="15" hidden="1" customHeight="1" x14ac:dyDescent="0.25">
      <c r="A193" s="102">
        <v>214</v>
      </c>
      <c r="B193" s="31" t="s">
        <v>500</v>
      </c>
      <c r="C193" s="32">
        <v>0</v>
      </c>
      <c r="D193" s="32">
        <v>38660.26</v>
      </c>
      <c r="E193" s="32">
        <v>38660.26</v>
      </c>
      <c r="F193" s="32">
        <v>46887.01</v>
      </c>
      <c r="G193" s="32">
        <v>0</v>
      </c>
      <c r="H193" s="32">
        <v>46887.01</v>
      </c>
      <c r="I193" s="165"/>
      <c r="J193" s="165"/>
      <c r="K193" s="165"/>
      <c r="L193" s="165"/>
      <c r="M193" s="168">
        <f t="shared" si="8"/>
        <v>-46887</v>
      </c>
      <c r="N193" s="168">
        <f t="shared" si="9"/>
        <v>-38660</v>
      </c>
      <c r="O193" s="167">
        <f t="shared" si="10"/>
        <v>-46887.01</v>
      </c>
      <c r="P193" s="167">
        <f t="shared" si="11"/>
        <v>-38660.26</v>
      </c>
    </row>
    <row r="194" spans="1:16" ht="15" hidden="1" customHeight="1" x14ac:dyDescent="0.25">
      <c r="A194" s="102">
        <v>21401</v>
      </c>
      <c r="B194" s="31" t="s">
        <v>499</v>
      </c>
      <c r="C194" s="32">
        <v>0</v>
      </c>
      <c r="D194" s="32">
        <v>38660.26</v>
      </c>
      <c r="E194" s="32">
        <v>38660.26</v>
      </c>
      <c r="F194" s="32">
        <v>46887.01</v>
      </c>
      <c r="G194" s="32">
        <v>0</v>
      </c>
      <c r="H194" s="32">
        <v>46887.01</v>
      </c>
      <c r="I194" s="165"/>
      <c r="J194" s="165"/>
      <c r="K194" s="165"/>
      <c r="L194" s="165"/>
      <c r="M194" s="168">
        <f t="shared" si="8"/>
        <v>-46887</v>
      </c>
      <c r="N194" s="168">
        <f t="shared" si="9"/>
        <v>-38660</v>
      </c>
      <c r="O194" s="167">
        <f t="shared" si="10"/>
        <v>-46887.01</v>
      </c>
      <c r="P194" s="167">
        <f t="shared" si="11"/>
        <v>-38660.26</v>
      </c>
    </row>
    <row r="195" spans="1:16" ht="15" hidden="1" customHeight="1" x14ac:dyDescent="0.25">
      <c r="A195" s="102">
        <v>21401005</v>
      </c>
      <c r="B195" s="31" t="s">
        <v>498</v>
      </c>
      <c r="C195" s="32">
        <v>0</v>
      </c>
      <c r="D195" s="32">
        <v>38660.26</v>
      </c>
      <c r="E195" s="32">
        <v>38660.26</v>
      </c>
      <c r="F195" s="32">
        <v>46887.01</v>
      </c>
      <c r="G195" s="32">
        <v>0</v>
      </c>
      <c r="H195" s="32">
        <v>46887.01</v>
      </c>
      <c r="I195" s="165"/>
      <c r="J195" s="165"/>
      <c r="K195" s="165"/>
      <c r="L195" s="165"/>
      <c r="M195" s="168">
        <f t="shared" si="8"/>
        <v>-46887</v>
      </c>
      <c r="N195" s="168">
        <f t="shared" si="9"/>
        <v>-38660</v>
      </c>
      <c r="O195" s="167">
        <f t="shared" si="10"/>
        <v>-46887.01</v>
      </c>
      <c r="P195" s="167">
        <f t="shared" si="11"/>
        <v>-38660.26</v>
      </c>
    </row>
    <row r="196" spans="1:16" ht="15" hidden="1" customHeight="1" x14ac:dyDescent="0.25">
      <c r="A196" s="102">
        <v>2140100501</v>
      </c>
      <c r="B196" s="31" t="s">
        <v>497</v>
      </c>
      <c r="C196" s="32">
        <v>0</v>
      </c>
      <c r="D196" s="32">
        <v>15660.26</v>
      </c>
      <c r="E196" s="32">
        <v>15660.26</v>
      </c>
      <c r="F196" s="32">
        <v>23887.01</v>
      </c>
      <c r="G196" s="32">
        <v>0</v>
      </c>
      <c r="H196" s="32">
        <v>23887.01</v>
      </c>
      <c r="I196" s="165" t="s">
        <v>694</v>
      </c>
      <c r="J196" s="165" t="s">
        <v>150</v>
      </c>
      <c r="K196" s="165" t="s">
        <v>33</v>
      </c>
      <c r="L196" s="165" t="s">
        <v>87</v>
      </c>
      <c r="M196" s="168">
        <f t="shared" si="8"/>
        <v>-23887</v>
      </c>
      <c r="N196" s="168">
        <f t="shared" si="9"/>
        <v>-15660</v>
      </c>
      <c r="O196" s="167">
        <f t="shared" si="10"/>
        <v>-23887.01</v>
      </c>
      <c r="P196" s="167">
        <f t="shared" si="11"/>
        <v>-15660.26</v>
      </c>
    </row>
    <row r="197" spans="1:16" ht="15" hidden="1" customHeight="1" x14ac:dyDescent="0.25">
      <c r="A197" s="102">
        <v>2140100502</v>
      </c>
      <c r="B197" s="31" t="s">
        <v>496</v>
      </c>
      <c r="C197" s="32">
        <v>0</v>
      </c>
      <c r="D197" s="32">
        <v>23000</v>
      </c>
      <c r="E197" s="32">
        <v>23000</v>
      </c>
      <c r="F197" s="32">
        <v>23000</v>
      </c>
      <c r="G197" s="32">
        <v>0</v>
      </c>
      <c r="H197" s="32">
        <v>23000</v>
      </c>
      <c r="I197" s="165" t="s">
        <v>694</v>
      </c>
      <c r="J197" s="165" t="s">
        <v>150</v>
      </c>
      <c r="K197" s="165" t="s">
        <v>33</v>
      </c>
      <c r="L197" s="165" t="s">
        <v>88</v>
      </c>
      <c r="M197" s="168">
        <f t="shared" ref="M197:M260" si="12">ROUND(O197,0)</f>
        <v>-23000</v>
      </c>
      <c r="N197" s="168">
        <f t="shared" ref="N197:N260" si="13">ROUND(P197,0)</f>
        <v>-23000</v>
      </c>
      <c r="O197" s="167">
        <f t="shared" ref="O197:O260" si="14">G197-H197</f>
        <v>-23000</v>
      </c>
      <c r="P197" s="167">
        <f t="shared" ref="P197:P260" si="15">C197-D197</f>
        <v>-23000</v>
      </c>
    </row>
    <row r="198" spans="1:16" ht="15" hidden="1" customHeight="1" x14ac:dyDescent="0.25">
      <c r="A198" s="102">
        <v>215</v>
      </c>
      <c r="B198" s="31" t="s">
        <v>495</v>
      </c>
      <c r="C198" s="32">
        <v>0</v>
      </c>
      <c r="D198" s="32">
        <v>427101.5</v>
      </c>
      <c r="E198" s="32">
        <v>427101.5</v>
      </c>
      <c r="F198" s="32">
        <v>182033</v>
      </c>
      <c r="G198" s="32">
        <v>0</v>
      </c>
      <c r="H198" s="32">
        <v>182033</v>
      </c>
      <c r="I198" s="165"/>
      <c r="J198" s="165"/>
      <c r="K198" s="165"/>
      <c r="L198" s="165"/>
      <c r="M198" s="168">
        <f t="shared" si="12"/>
        <v>-182033</v>
      </c>
      <c r="N198" s="168">
        <f t="shared" si="13"/>
        <v>-427102</v>
      </c>
      <c r="O198" s="167">
        <f t="shared" si="14"/>
        <v>-182033</v>
      </c>
      <c r="P198" s="167">
        <f t="shared" si="15"/>
        <v>-427101.5</v>
      </c>
    </row>
    <row r="199" spans="1:16" ht="15" hidden="1" customHeight="1" x14ac:dyDescent="0.25">
      <c r="A199" s="102">
        <v>21503</v>
      </c>
      <c r="B199" s="31" t="s">
        <v>494</v>
      </c>
      <c r="C199" s="32">
        <v>0</v>
      </c>
      <c r="D199" s="32">
        <v>427101.5</v>
      </c>
      <c r="E199" s="32">
        <v>427101.5</v>
      </c>
      <c r="F199" s="32">
        <v>182033</v>
      </c>
      <c r="G199" s="32">
        <v>0</v>
      </c>
      <c r="H199" s="32">
        <v>182033</v>
      </c>
      <c r="I199" s="165"/>
      <c r="J199" s="165"/>
      <c r="K199" s="165"/>
      <c r="L199" s="165"/>
      <c r="M199" s="168">
        <f t="shared" si="12"/>
        <v>-182033</v>
      </c>
      <c r="N199" s="168">
        <f t="shared" si="13"/>
        <v>-427102</v>
      </c>
      <c r="O199" s="167">
        <f t="shared" si="14"/>
        <v>-182033</v>
      </c>
      <c r="P199" s="167">
        <f t="shared" si="15"/>
        <v>-427101.5</v>
      </c>
    </row>
    <row r="200" spans="1:16" ht="15" hidden="1" customHeight="1" x14ac:dyDescent="0.25">
      <c r="A200" s="102">
        <v>21503002</v>
      </c>
      <c r="B200" s="31" t="s">
        <v>493</v>
      </c>
      <c r="C200" s="32">
        <v>0</v>
      </c>
      <c r="D200" s="32">
        <v>427101.5</v>
      </c>
      <c r="E200" s="32">
        <v>427101.5</v>
      </c>
      <c r="F200" s="32">
        <v>182033</v>
      </c>
      <c r="G200" s="32">
        <v>0</v>
      </c>
      <c r="H200" s="32">
        <v>182033</v>
      </c>
      <c r="I200" s="165"/>
      <c r="J200" s="165"/>
      <c r="K200" s="165"/>
      <c r="L200" s="165"/>
      <c r="M200" s="168">
        <f t="shared" si="12"/>
        <v>-182033</v>
      </c>
      <c r="N200" s="168">
        <f t="shared" si="13"/>
        <v>-427102</v>
      </c>
      <c r="O200" s="167">
        <f t="shared" si="14"/>
        <v>-182033</v>
      </c>
      <c r="P200" s="167">
        <f t="shared" si="15"/>
        <v>-427101.5</v>
      </c>
    </row>
    <row r="201" spans="1:16" ht="15" hidden="1" customHeight="1" x14ac:dyDescent="0.25">
      <c r="A201" s="102">
        <v>2150300202</v>
      </c>
      <c r="B201" s="31" t="s">
        <v>492</v>
      </c>
      <c r="C201" s="32">
        <v>0</v>
      </c>
      <c r="D201" s="32">
        <v>56250</v>
      </c>
      <c r="E201" s="32">
        <v>56250</v>
      </c>
      <c r="F201" s="32">
        <v>37500</v>
      </c>
      <c r="G201" s="32">
        <v>0</v>
      </c>
      <c r="H201" s="32">
        <v>37500</v>
      </c>
      <c r="I201" s="165" t="s">
        <v>694</v>
      </c>
      <c r="J201" s="165" t="s">
        <v>150</v>
      </c>
      <c r="K201" s="165" t="s">
        <v>33</v>
      </c>
      <c r="L201" s="165" t="s">
        <v>89</v>
      </c>
      <c r="M201" s="168">
        <f t="shared" si="12"/>
        <v>-37500</v>
      </c>
      <c r="N201" s="168">
        <f t="shared" si="13"/>
        <v>-56250</v>
      </c>
      <c r="O201" s="167">
        <f t="shared" si="14"/>
        <v>-37500</v>
      </c>
      <c r="P201" s="167">
        <f t="shared" si="15"/>
        <v>-56250</v>
      </c>
    </row>
    <row r="202" spans="1:16" ht="15" hidden="1" customHeight="1" x14ac:dyDescent="0.25">
      <c r="A202" s="102">
        <v>2150300204</v>
      </c>
      <c r="B202" s="31" t="s">
        <v>491</v>
      </c>
      <c r="C202" s="32">
        <v>0</v>
      </c>
      <c r="D202" s="32">
        <v>103125</v>
      </c>
      <c r="E202" s="32">
        <v>103125</v>
      </c>
      <c r="F202" s="32">
        <v>66667</v>
      </c>
      <c r="G202" s="32">
        <v>0</v>
      </c>
      <c r="H202" s="32">
        <v>66667</v>
      </c>
      <c r="I202" s="165"/>
      <c r="J202" s="165"/>
      <c r="K202" s="165"/>
      <c r="L202" s="165"/>
      <c r="M202" s="168">
        <f t="shared" si="12"/>
        <v>-66667</v>
      </c>
      <c r="N202" s="168">
        <f t="shared" si="13"/>
        <v>-103125</v>
      </c>
      <c r="O202" s="167">
        <f t="shared" si="14"/>
        <v>-66667</v>
      </c>
      <c r="P202" s="167">
        <f t="shared" si="15"/>
        <v>-103125</v>
      </c>
    </row>
    <row r="203" spans="1:16" ht="15" hidden="1" customHeight="1" x14ac:dyDescent="0.25">
      <c r="A203" s="102">
        <v>21503002042</v>
      </c>
      <c r="B203" s="31" t="s">
        <v>490</v>
      </c>
      <c r="C203" s="32">
        <v>0</v>
      </c>
      <c r="D203" s="32">
        <v>9375</v>
      </c>
      <c r="E203" s="32">
        <v>9375</v>
      </c>
      <c r="F203" s="32">
        <v>10417</v>
      </c>
      <c r="G203" s="32">
        <v>0</v>
      </c>
      <c r="H203" s="32">
        <v>10417</v>
      </c>
      <c r="I203" s="165" t="s">
        <v>694</v>
      </c>
      <c r="J203" s="165" t="s">
        <v>150</v>
      </c>
      <c r="K203" s="165" t="s">
        <v>33</v>
      </c>
      <c r="L203" s="165" t="s">
        <v>89</v>
      </c>
      <c r="M203" s="168">
        <f t="shared" si="12"/>
        <v>-10417</v>
      </c>
      <c r="N203" s="168">
        <f t="shared" si="13"/>
        <v>-9375</v>
      </c>
      <c r="O203" s="167">
        <f t="shared" si="14"/>
        <v>-10417</v>
      </c>
      <c r="P203" s="167">
        <f t="shared" si="15"/>
        <v>-9375</v>
      </c>
    </row>
    <row r="204" spans="1:16" ht="15" hidden="1" customHeight="1" x14ac:dyDescent="0.25">
      <c r="A204" s="102">
        <v>21503002043</v>
      </c>
      <c r="B204" s="31" t="s">
        <v>489</v>
      </c>
      <c r="C204" s="32">
        <v>0</v>
      </c>
      <c r="D204" s="32">
        <v>75000</v>
      </c>
      <c r="E204" s="32">
        <v>75000</v>
      </c>
      <c r="F204" s="32">
        <v>37500</v>
      </c>
      <c r="G204" s="32">
        <v>0</v>
      </c>
      <c r="H204" s="32">
        <v>37500</v>
      </c>
      <c r="I204" s="165" t="s">
        <v>694</v>
      </c>
      <c r="J204" s="165" t="s">
        <v>150</v>
      </c>
      <c r="K204" s="165" t="s">
        <v>33</v>
      </c>
      <c r="L204" s="165" t="s">
        <v>89</v>
      </c>
      <c r="M204" s="168">
        <f t="shared" si="12"/>
        <v>-37500</v>
      </c>
      <c r="N204" s="168">
        <f t="shared" si="13"/>
        <v>-75000</v>
      </c>
      <c r="O204" s="167">
        <f t="shared" si="14"/>
        <v>-37500</v>
      </c>
      <c r="P204" s="167">
        <f t="shared" si="15"/>
        <v>-75000</v>
      </c>
    </row>
    <row r="205" spans="1:16" ht="15" hidden="1" customHeight="1" x14ac:dyDescent="0.25">
      <c r="A205" s="102">
        <v>21503002044</v>
      </c>
      <c r="B205" s="31" t="s">
        <v>488</v>
      </c>
      <c r="C205" s="32">
        <v>0</v>
      </c>
      <c r="D205" s="32">
        <v>18750</v>
      </c>
      <c r="E205" s="32">
        <v>18750</v>
      </c>
      <c r="F205" s="32">
        <v>18750</v>
      </c>
      <c r="G205" s="32">
        <v>0</v>
      </c>
      <c r="H205" s="32">
        <v>18750</v>
      </c>
      <c r="I205" s="165" t="s">
        <v>694</v>
      </c>
      <c r="J205" s="165" t="s">
        <v>150</v>
      </c>
      <c r="K205" s="165" t="s">
        <v>33</v>
      </c>
      <c r="L205" s="165" t="s">
        <v>89</v>
      </c>
      <c r="M205" s="168">
        <f t="shared" si="12"/>
        <v>-18750</v>
      </c>
      <c r="N205" s="168">
        <f t="shared" si="13"/>
        <v>-18750</v>
      </c>
      <c r="O205" s="167">
        <f t="shared" si="14"/>
        <v>-18750</v>
      </c>
      <c r="P205" s="167">
        <f t="shared" si="15"/>
        <v>-18750</v>
      </c>
    </row>
    <row r="206" spans="1:16" ht="15" hidden="1" customHeight="1" x14ac:dyDescent="0.25">
      <c r="A206" s="102">
        <v>2150300207</v>
      </c>
      <c r="B206" s="31" t="s">
        <v>487</v>
      </c>
      <c r="C206" s="32">
        <v>0</v>
      </c>
      <c r="D206" s="32">
        <v>23916</v>
      </c>
      <c r="E206" s="32">
        <v>23916</v>
      </c>
      <c r="F206" s="32">
        <v>14700</v>
      </c>
      <c r="G206" s="32">
        <v>0</v>
      </c>
      <c r="H206" s="32">
        <v>14700</v>
      </c>
      <c r="I206" s="165"/>
      <c r="J206" s="165"/>
      <c r="K206" s="165"/>
      <c r="L206" s="165"/>
      <c r="M206" s="168">
        <f t="shared" si="12"/>
        <v>-14700</v>
      </c>
      <c r="N206" s="168">
        <f t="shared" si="13"/>
        <v>-23916</v>
      </c>
      <c r="O206" s="167">
        <f t="shared" si="14"/>
        <v>-14700</v>
      </c>
      <c r="P206" s="167">
        <f t="shared" si="15"/>
        <v>-23916</v>
      </c>
    </row>
    <row r="207" spans="1:16" ht="15" hidden="1" customHeight="1" x14ac:dyDescent="0.25">
      <c r="A207" s="102">
        <v>21503002071</v>
      </c>
      <c r="B207" s="31" t="s">
        <v>486</v>
      </c>
      <c r="C207" s="32">
        <v>0</v>
      </c>
      <c r="D207" s="32">
        <v>8333</v>
      </c>
      <c r="E207" s="32">
        <v>8333</v>
      </c>
      <c r="F207" s="32">
        <v>0</v>
      </c>
      <c r="G207" s="32">
        <v>0</v>
      </c>
      <c r="H207" s="32">
        <v>0</v>
      </c>
      <c r="I207" s="165" t="s">
        <v>694</v>
      </c>
      <c r="J207" s="165" t="s">
        <v>150</v>
      </c>
      <c r="K207" s="165" t="s">
        <v>33</v>
      </c>
      <c r="L207" s="165" t="s">
        <v>89</v>
      </c>
      <c r="M207" s="168">
        <f t="shared" si="12"/>
        <v>0</v>
      </c>
      <c r="N207" s="168">
        <f t="shared" si="13"/>
        <v>-8333</v>
      </c>
      <c r="O207" s="167">
        <f t="shared" si="14"/>
        <v>0</v>
      </c>
      <c r="P207" s="167">
        <f t="shared" si="15"/>
        <v>-8333</v>
      </c>
    </row>
    <row r="208" spans="1:16" ht="15" hidden="1" customHeight="1" x14ac:dyDescent="0.25">
      <c r="A208" s="102">
        <v>21503002072</v>
      </c>
      <c r="B208" s="31" t="s">
        <v>485</v>
      </c>
      <c r="C208" s="32">
        <v>0</v>
      </c>
      <c r="D208" s="32">
        <v>8333</v>
      </c>
      <c r="E208" s="32">
        <v>8333</v>
      </c>
      <c r="F208" s="32">
        <v>0</v>
      </c>
      <c r="G208" s="32">
        <v>0</v>
      </c>
      <c r="H208" s="32">
        <v>0</v>
      </c>
      <c r="I208" s="165" t="s">
        <v>694</v>
      </c>
      <c r="J208" s="165" t="s">
        <v>150</v>
      </c>
      <c r="K208" s="165" t="s">
        <v>33</v>
      </c>
      <c r="L208" s="165" t="s">
        <v>89</v>
      </c>
      <c r="M208" s="168">
        <f t="shared" si="12"/>
        <v>0</v>
      </c>
      <c r="N208" s="168">
        <f t="shared" si="13"/>
        <v>-8333</v>
      </c>
      <c r="O208" s="167">
        <f t="shared" si="14"/>
        <v>0</v>
      </c>
      <c r="P208" s="167">
        <f t="shared" si="15"/>
        <v>-8333</v>
      </c>
    </row>
    <row r="209" spans="1:16" ht="15" hidden="1" customHeight="1" x14ac:dyDescent="0.25">
      <c r="A209" s="102">
        <v>21503002073</v>
      </c>
      <c r="B209" s="31" t="s">
        <v>484</v>
      </c>
      <c r="C209" s="32">
        <v>0</v>
      </c>
      <c r="D209" s="32">
        <v>6333</v>
      </c>
      <c r="E209" s="32">
        <v>6333</v>
      </c>
      <c r="F209" s="32">
        <v>0</v>
      </c>
      <c r="G209" s="32">
        <v>0</v>
      </c>
      <c r="H209" s="32">
        <v>0</v>
      </c>
      <c r="I209" s="165" t="s">
        <v>694</v>
      </c>
      <c r="J209" s="165" t="s">
        <v>150</v>
      </c>
      <c r="K209" s="165" t="s">
        <v>33</v>
      </c>
      <c r="L209" s="165" t="s">
        <v>89</v>
      </c>
      <c r="M209" s="168">
        <f t="shared" si="12"/>
        <v>0</v>
      </c>
      <c r="N209" s="168">
        <f t="shared" si="13"/>
        <v>-6333</v>
      </c>
      <c r="O209" s="167">
        <f t="shared" si="14"/>
        <v>0</v>
      </c>
      <c r="P209" s="167">
        <f t="shared" si="15"/>
        <v>-6333</v>
      </c>
    </row>
    <row r="210" spans="1:16" ht="15" hidden="1" customHeight="1" x14ac:dyDescent="0.25">
      <c r="A210" s="102">
        <v>21503002074</v>
      </c>
      <c r="B210" s="31" t="s">
        <v>483</v>
      </c>
      <c r="C210" s="32">
        <v>0</v>
      </c>
      <c r="D210" s="32">
        <v>917</v>
      </c>
      <c r="E210" s="32">
        <v>917</v>
      </c>
      <c r="F210" s="32">
        <v>672</v>
      </c>
      <c r="G210" s="32">
        <v>0</v>
      </c>
      <c r="H210" s="32">
        <v>672</v>
      </c>
      <c r="I210" s="165" t="s">
        <v>694</v>
      </c>
      <c r="J210" s="165" t="s">
        <v>150</v>
      </c>
      <c r="K210" s="165" t="s">
        <v>33</v>
      </c>
      <c r="L210" s="165" t="s">
        <v>89</v>
      </c>
      <c r="M210" s="168">
        <f t="shared" si="12"/>
        <v>-672</v>
      </c>
      <c r="N210" s="168">
        <f t="shared" si="13"/>
        <v>-917</v>
      </c>
      <c r="O210" s="167">
        <f t="shared" si="14"/>
        <v>-672</v>
      </c>
      <c r="P210" s="167">
        <f t="shared" si="15"/>
        <v>-917</v>
      </c>
    </row>
    <row r="211" spans="1:16" ht="15" hidden="1" customHeight="1" x14ac:dyDescent="0.25">
      <c r="A211" s="102">
        <v>21503002076</v>
      </c>
      <c r="B211" s="31" t="s">
        <v>482</v>
      </c>
      <c r="C211" s="32">
        <v>0</v>
      </c>
      <c r="D211" s="32">
        <v>0</v>
      </c>
      <c r="E211" s="32">
        <v>0</v>
      </c>
      <c r="F211" s="32">
        <v>3611</v>
      </c>
      <c r="G211" s="32">
        <v>0</v>
      </c>
      <c r="H211" s="32">
        <v>3611</v>
      </c>
      <c r="I211" s="165" t="s">
        <v>694</v>
      </c>
      <c r="J211" s="165" t="s">
        <v>150</v>
      </c>
      <c r="K211" s="165" t="s">
        <v>33</v>
      </c>
      <c r="L211" s="165" t="s">
        <v>89</v>
      </c>
      <c r="M211" s="168">
        <f t="shared" si="12"/>
        <v>-3611</v>
      </c>
      <c r="N211" s="168">
        <f t="shared" si="13"/>
        <v>0</v>
      </c>
      <c r="O211" s="167">
        <f t="shared" si="14"/>
        <v>-3611</v>
      </c>
      <c r="P211" s="167">
        <f t="shared" si="15"/>
        <v>0</v>
      </c>
    </row>
    <row r="212" spans="1:16" ht="15" hidden="1" customHeight="1" x14ac:dyDescent="0.25">
      <c r="A212" s="102">
        <v>21503002077</v>
      </c>
      <c r="B212" s="31" t="s">
        <v>481</v>
      </c>
      <c r="C212" s="32">
        <v>0</v>
      </c>
      <c r="D212" s="32">
        <v>0</v>
      </c>
      <c r="E212" s="32">
        <v>0</v>
      </c>
      <c r="F212" s="32">
        <v>10417</v>
      </c>
      <c r="G212" s="32">
        <v>0</v>
      </c>
      <c r="H212" s="32">
        <v>10417</v>
      </c>
      <c r="I212" s="165" t="s">
        <v>694</v>
      </c>
      <c r="J212" s="165" t="s">
        <v>150</v>
      </c>
      <c r="K212" s="165" t="s">
        <v>33</v>
      </c>
      <c r="L212" s="165" t="s">
        <v>89</v>
      </c>
      <c r="M212" s="168">
        <f t="shared" si="12"/>
        <v>-10417</v>
      </c>
      <c r="N212" s="168">
        <f t="shared" si="13"/>
        <v>0</v>
      </c>
      <c r="O212" s="167">
        <f t="shared" si="14"/>
        <v>-10417</v>
      </c>
      <c r="P212" s="167">
        <f t="shared" si="15"/>
        <v>0</v>
      </c>
    </row>
    <row r="213" spans="1:16" ht="15" hidden="1" customHeight="1" x14ac:dyDescent="0.25">
      <c r="A213" s="102">
        <v>2150300208</v>
      </c>
      <c r="B213" s="31" t="s">
        <v>480</v>
      </c>
      <c r="C213" s="32">
        <v>0</v>
      </c>
      <c r="D213" s="32">
        <v>65238</v>
      </c>
      <c r="E213" s="32">
        <v>65238</v>
      </c>
      <c r="F213" s="32">
        <v>34594</v>
      </c>
      <c r="G213" s="32">
        <v>0</v>
      </c>
      <c r="H213" s="32">
        <v>34594</v>
      </c>
      <c r="I213" s="165" t="s">
        <v>694</v>
      </c>
      <c r="J213" s="165" t="s">
        <v>150</v>
      </c>
      <c r="K213" s="165" t="s">
        <v>33</v>
      </c>
      <c r="L213" s="165" t="s">
        <v>89</v>
      </c>
      <c r="M213" s="168">
        <f t="shared" si="12"/>
        <v>-34594</v>
      </c>
      <c r="N213" s="168">
        <f t="shared" si="13"/>
        <v>-65238</v>
      </c>
      <c r="O213" s="167">
        <f t="shared" si="14"/>
        <v>-34594</v>
      </c>
      <c r="P213" s="167">
        <f t="shared" si="15"/>
        <v>-65238</v>
      </c>
    </row>
    <row r="214" spans="1:16" ht="15" hidden="1" customHeight="1" x14ac:dyDescent="0.25">
      <c r="A214" s="102">
        <v>2150300209</v>
      </c>
      <c r="B214" s="31" t="s">
        <v>479</v>
      </c>
      <c r="C214" s="32">
        <v>0</v>
      </c>
      <c r="D214" s="32">
        <v>28572.5</v>
      </c>
      <c r="E214" s="32">
        <v>28572.5</v>
      </c>
      <c r="F214" s="32">
        <v>28572</v>
      </c>
      <c r="G214" s="32">
        <v>0</v>
      </c>
      <c r="H214" s="32">
        <v>28572</v>
      </c>
      <c r="I214" s="165" t="s">
        <v>694</v>
      </c>
      <c r="J214" s="165" t="s">
        <v>150</v>
      </c>
      <c r="K214" s="165" t="s">
        <v>33</v>
      </c>
      <c r="L214" s="165" t="s">
        <v>89</v>
      </c>
      <c r="M214" s="168">
        <f t="shared" si="12"/>
        <v>-28572</v>
      </c>
      <c r="N214" s="168">
        <f t="shared" si="13"/>
        <v>-28573</v>
      </c>
      <c r="O214" s="167">
        <f t="shared" si="14"/>
        <v>-28572</v>
      </c>
      <c r="P214" s="167">
        <f t="shared" si="15"/>
        <v>-28572.5</v>
      </c>
    </row>
    <row r="215" spans="1:16" ht="15" hidden="1" customHeight="1" x14ac:dyDescent="0.25">
      <c r="A215" s="102">
        <v>2150300210</v>
      </c>
      <c r="B215" s="31" t="s">
        <v>478</v>
      </c>
      <c r="C215" s="32">
        <v>0</v>
      </c>
      <c r="D215" s="32">
        <v>150000</v>
      </c>
      <c r="E215" s="32">
        <v>150000</v>
      </c>
      <c r="F215" s="32">
        <v>0</v>
      </c>
      <c r="G215" s="32">
        <v>0</v>
      </c>
      <c r="H215" s="32">
        <v>0</v>
      </c>
      <c r="I215" s="165" t="s">
        <v>694</v>
      </c>
      <c r="J215" s="165" t="s">
        <v>150</v>
      </c>
      <c r="K215" s="165" t="s">
        <v>33</v>
      </c>
      <c r="L215" s="165" t="s">
        <v>89</v>
      </c>
      <c r="M215" s="168">
        <f t="shared" si="12"/>
        <v>0</v>
      </c>
      <c r="N215" s="168">
        <f t="shared" si="13"/>
        <v>-150000</v>
      </c>
      <c r="O215" s="167">
        <f t="shared" si="14"/>
        <v>0</v>
      </c>
      <c r="P215" s="167">
        <f t="shared" si="15"/>
        <v>-150000</v>
      </c>
    </row>
    <row r="216" spans="1:16" ht="15" hidden="1" customHeight="1" x14ac:dyDescent="0.25">
      <c r="A216" s="102">
        <v>21503002101</v>
      </c>
      <c r="B216" s="31" t="s">
        <v>477</v>
      </c>
      <c r="C216" s="32">
        <v>0</v>
      </c>
      <c r="D216" s="32">
        <v>150000</v>
      </c>
      <c r="E216" s="32">
        <v>150000</v>
      </c>
      <c r="F216" s="32">
        <v>0</v>
      </c>
      <c r="G216" s="32">
        <v>0</v>
      </c>
      <c r="H216" s="32">
        <v>0</v>
      </c>
      <c r="I216" s="165" t="s">
        <v>694</v>
      </c>
      <c r="J216" s="165" t="s">
        <v>150</v>
      </c>
      <c r="K216" s="165" t="s">
        <v>33</v>
      </c>
      <c r="L216" s="165" t="s">
        <v>89</v>
      </c>
      <c r="M216" s="168">
        <f t="shared" si="12"/>
        <v>0</v>
      </c>
      <c r="N216" s="168">
        <f t="shared" si="13"/>
        <v>-150000</v>
      </c>
      <c r="O216" s="167">
        <f t="shared" si="14"/>
        <v>0</v>
      </c>
      <c r="P216" s="167">
        <f t="shared" si="15"/>
        <v>-150000</v>
      </c>
    </row>
    <row r="217" spans="1:16" ht="15" hidden="1" customHeight="1" x14ac:dyDescent="0.25">
      <c r="A217" s="102">
        <v>216</v>
      </c>
      <c r="B217" s="31" t="s">
        <v>476</v>
      </c>
      <c r="C217" s="32">
        <v>151935.12</v>
      </c>
      <c r="D217" s="32">
        <v>0</v>
      </c>
      <c r="E217" s="32">
        <v>343509.45</v>
      </c>
      <c r="F217" s="32">
        <v>513477.36</v>
      </c>
      <c r="G217" s="32">
        <v>0</v>
      </c>
      <c r="H217" s="32">
        <v>18032.79</v>
      </c>
      <c r="I217" s="165"/>
      <c r="J217" s="165"/>
      <c r="K217" s="165"/>
      <c r="L217" s="165"/>
      <c r="M217" s="168">
        <f t="shared" si="12"/>
        <v>-18033</v>
      </c>
      <c r="N217" s="168">
        <f t="shared" si="13"/>
        <v>151935</v>
      </c>
      <c r="O217" s="167">
        <f t="shared" si="14"/>
        <v>-18032.79</v>
      </c>
      <c r="P217" s="167">
        <f t="shared" si="15"/>
        <v>151935.12</v>
      </c>
    </row>
    <row r="218" spans="1:16" ht="15" hidden="1" customHeight="1" x14ac:dyDescent="0.25">
      <c r="A218" s="102">
        <v>21601</v>
      </c>
      <c r="B218" s="31" t="s">
        <v>475</v>
      </c>
      <c r="C218" s="32">
        <v>151935.12</v>
      </c>
      <c r="D218" s="32">
        <v>0</v>
      </c>
      <c r="E218" s="32">
        <v>343509.45</v>
      </c>
      <c r="F218" s="32">
        <v>513477.36</v>
      </c>
      <c r="G218" s="32">
        <v>0</v>
      </c>
      <c r="H218" s="32">
        <v>18032.79</v>
      </c>
      <c r="I218" s="165"/>
      <c r="J218" s="165"/>
      <c r="K218" s="165"/>
      <c r="L218" s="165"/>
      <c r="M218" s="168">
        <f t="shared" si="12"/>
        <v>-18033</v>
      </c>
      <c r="N218" s="168">
        <f t="shared" si="13"/>
        <v>151935</v>
      </c>
      <c r="O218" s="167">
        <f t="shared" si="14"/>
        <v>-18032.79</v>
      </c>
      <c r="P218" s="167">
        <f t="shared" si="15"/>
        <v>151935.12</v>
      </c>
    </row>
    <row r="219" spans="1:16" ht="15" hidden="1" customHeight="1" x14ac:dyDescent="0.25">
      <c r="A219" s="102">
        <v>21601001</v>
      </c>
      <c r="B219" s="31" t="s">
        <v>474</v>
      </c>
      <c r="C219" s="32">
        <v>151935.12</v>
      </c>
      <c r="D219" s="32">
        <v>0</v>
      </c>
      <c r="E219" s="32">
        <v>343509.45</v>
      </c>
      <c r="F219" s="32">
        <v>513477.36</v>
      </c>
      <c r="G219" s="32">
        <v>0</v>
      </c>
      <c r="H219" s="32">
        <v>18032.79</v>
      </c>
      <c r="I219" s="165"/>
      <c r="J219" s="165"/>
      <c r="K219" s="165"/>
      <c r="L219" s="165"/>
      <c r="M219" s="168">
        <f t="shared" si="12"/>
        <v>-18033</v>
      </c>
      <c r="N219" s="168">
        <f t="shared" si="13"/>
        <v>151935</v>
      </c>
      <c r="O219" s="167">
        <f t="shared" si="14"/>
        <v>-18032.79</v>
      </c>
      <c r="P219" s="167">
        <f t="shared" si="15"/>
        <v>151935.12</v>
      </c>
    </row>
    <row r="220" spans="1:16" ht="15" hidden="1" customHeight="1" x14ac:dyDescent="0.25">
      <c r="A220" s="102">
        <v>2160100101</v>
      </c>
      <c r="B220" s="31" t="s">
        <v>473</v>
      </c>
      <c r="C220" s="32">
        <v>151935.12</v>
      </c>
      <c r="D220" s="32">
        <v>0</v>
      </c>
      <c r="E220" s="32">
        <v>343509.45</v>
      </c>
      <c r="F220" s="32">
        <v>513477.36</v>
      </c>
      <c r="G220" s="32">
        <v>0</v>
      </c>
      <c r="H220" s="32">
        <v>18032.79</v>
      </c>
      <c r="I220" s="165" t="s">
        <v>694</v>
      </c>
      <c r="J220" s="165" t="s">
        <v>150</v>
      </c>
      <c r="K220" s="165" t="s">
        <v>33</v>
      </c>
      <c r="L220" s="165" t="s">
        <v>772</v>
      </c>
      <c r="M220" s="168">
        <f t="shared" si="12"/>
        <v>-18033</v>
      </c>
      <c r="N220" s="168">
        <f t="shared" si="13"/>
        <v>151935</v>
      </c>
      <c r="O220" s="167">
        <f t="shared" si="14"/>
        <v>-18032.79</v>
      </c>
      <c r="P220" s="167">
        <f t="shared" si="15"/>
        <v>151935.12</v>
      </c>
    </row>
    <row r="221" spans="1:16" ht="15" hidden="1" customHeight="1" x14ac:dyDescent="0.25">
      <c r="A221" s="102">
        <v>22</v>
      </c>
      <c r="B221" s="31" t="s">
        <v>472</v>
      </c>
      <c r="C221" s="32">
        <v>0</v>
      </c>
      <c r="D221" s="32">
        <v>18545184</v>
      </c>
      <c r="E221" s="32">
        <v>106501.5</v>
      </c>
      <c r="F221" s="32">
        <v>8534498</v>
      </c>
      <c r="G221" s="32">
        <v>0</v>
      </c>
      <c r="H221" s="32">
        <v>26973180.5</v>
      </c>
      <c r="I221" s="165"/>
      <c r="J221" s="165"/>
      <c r="K221" s="165"/>
      <c r="L221" s="165"/>
      <c r="M221" s="168">
        <f t="shared" si="12"/>
        <v>-26973181</v>
      </c>
      <c r="N221" s="168">
        <f t="shared" si="13"/>
        <v>-18545184</v>
      </c>
      <c r="O221" s="167">
        <f t="shared" si="14"/>
        <v>-26973180.5</v>
      </c>
      <c r="P221" s="167">
        <f t="shared" si="15"/>
        <v>-18545184</v>
      </c>
    </row>
    <row r="222" spans="1:16" ht="15" hidden="1" customHeight="1" x14ac:dyDescent="0.25">
      <c r="A222" s="102">
        <v>224</v>
      </c>
      <c r="B222" s="31" t="s">
        <v>471</v>
      </c>
      <c r="C222" s="32">
        <v>0</v>
      </c>
      <c r="D222" s="32">
        <v>1989901</v>
      </c>
      <c r="E222" s="32">
        <v>104974</v>
      </c>
      <c r="F222" s="32">
        <v>254870</v>
      </c>
      <c r="G222" s="32">
        <v>0</v>
      </c>
      <c r="H222" s="32">
        <v>2139797</v>
      </c>
      <c r="I222" s="165"/>
      <c r="J222" s="165"/>
      <c r="K222" s="165"/>
      <c r="L222" s="165"/>
      <c r="M222" s="168">
        <f t="shared" si="12"/>
        <v>-2139797</v>
      </c>
      <c r="N222" s="168">
        <f t="shared" si="13"/>
        <v>-1989901</v>
      </c>
      <c r="O222" s="167">
        <f t="shared" si="14"/>
        <v>-2139797</v>
      </c>
      <c r="P222" s="167">
        <f t="shared" si="15"/>
        <v>-1989901</v>
      </c>
    </row>
    <row r="223" spans="1:16" ht="15" hidden="1" customHeight="1" x14ac:dyDescent="0.25">
      <c r="A223" s="102">
        <v>22401</v>
      </c>
      <c r="B223" s="31" t="s">
        <v>470</v>
      </c>
      <c r="C223" s="32">
        <v>0</v>
      </c>
      <c r="D223" s="32">
        <v>1989901</v>
      </c>
      <c r="E223" s="32">
        <v>104974</v>
      </c>
      <c r="F223" s="32">
        <v>254870</v>
      </c>
      <c r="G223" s="32">
        <v>0</v>
      </c>
      <c r="H223" s="32">
        <v>2139797</v>
      </c>
      <c r="I223" s="165"/>
      <c r="J223" s="165"/>
      <c r="K223" s="165"/>
      <c r="L223" s="165"/>
      <c r="M223" s="168">
        <f t="shared" si="12"/>
        <v>-2139797</v>
      </c>
      <c r="N223" s="168">
        <f t="shared" si="13"/>
        <v>-1989901</v>
      </c>
      <c r="O223" s="167">
        <f t="shared" si="14"/>
        <v>-2139797</v>
      </c>
      <c r="P223" s="167">
        <f t="shared" si="15"/>
        <v>-1989901</v>
      </c>
    </row>
    <row r="224" spans="1:16" ht="15" hidden="1" customHeight="1" x14ac:dyDescent="0.25">
      <c r="A224" s="102">
        <v>22401001</v>
      </c>
      <c r="B224" s="31" t="s">
        <v>469</v>
      </c>
      <c r="C224" s="32">
        <v>0</v>
      </c>
      <c r="D224" s="32">
        <v>1989901</v>
      </c>
      <c r="E224" s="32">
        <v>104974</v>
      </c>
      <c r="F224" s="32">
        <v>254870</v>
      </c>
      <c r="G224" s="32">
        <v>0</v>
      </c>
      <c r="H224" s="32">
        <v>2139797</v>
      </c>
      <c r="I224" s="165"/>
      <c r="J224" s="165"/>
      <c r="K224" s="165"/>
      <c r="L224" s="165"/>
      <c r="M224" s="168">
        <f t="shared" si="12"/>
        <v>-2139797</v>
      </c>
      <c r="N224" s="168">
        <f t="shared" si="13"/>
        <v>-1989901</v>
      </c>
      <c r="O224" s="167">
        <f t="shared" si="14"/>
        <v>-2139797</v>
      </c>
      <c r="P224" s="167">
        <f t="shared" si="15"/>
        <v>-1989901</v>
      </c>
    </row>
    <row r="225" spans="1:16" ht="15" hidden="1" customHeight="1" x14ac:dyDescent="0.25">
      <c r="A225" s="102">
        <v>2240100101</v>
      </c>
      <c r="B225" s="31" t="s">
        <v>468</v>
      </c>
      <c r="C225" s="32">
        <v>0</v>
      </c>
      <c r="D225" s="32">
        <v>1989901</v>
      </c>
      <c r="E225" s="32">
        <v>104974</v>
      </c>
      <c r="F225" s="32">
        <v>254870</v>
      </c>
      <c r="G225" s="32">
        <v>0</v>
      </c>
      <c r="H225" s="32">
        <v>2139797</v>
      </c>
      <c r="I225" s="165" t="s">
        <v>694</v>
      </c>
      <c r="J225" s="165" t="s">
        <v>9</v>
      </c>
      <c r="K225" s="165" t="s">
        <v>35</v>
      </c>
      <c r="L225" s="165" t="s">
        <v>35</v>
      </c>
      <c r="M225" s="168">
        <f t="shared" si="12"/>
        <v>-2139797</v>
      </c>
      <c r="N225" s="168">
        <f t="shared" si="13"/>
        <v>-1989901</v>
      </c>
      <c r="O225" s="167">
        <f t="shared" si="14"/>
        <v>-2139797</v>
      </c>
      <c r="P225" s="167">
        <f t="shared" si="15"/>
        <v>-1989901</v>
      </c>
    </row>
    <row r="226" spans="1:16" ht="15" hidden="1" customHeight="1" x14ac:dyDescent="0.25">
      <c r="A226" s="102">
        <v>225</v>
      </c>
      <c r="B226" s="31" t="s">
        <v>467</v>
      </c>
      <c r="C226" s="32">
        <v>0</v>
      </c>
      <c r="D226" s="32">
        <v>6450414</v>
      </c>
      <c r="E226" s="32">
        <v>0</v>
      </c>
      <c r="F226" s="32">
        <v>298459</v>
      </c>
      <c r="G226" s="32">
        <v>0</v>
      </c>
      <c r="H226" s="32">
        <v>6748873</v>
      </c>
      <c r="I226" s="165"/>
      <c r="J226" s="165"/>
      <c r="K226" s="165"/>
      <c r="L226" s="165"/>
      <c r="M226" s="168">
        <f t="shared" si="12"/>
        <v>-6748873</v>
      </c>
      <c r="N226" s="168">
        <f t="shared" si="13"/>
        <v>-6450414</v>
      </c>
      <c r="O226" s="167">
        <f t="shared" si="14"/>
        <v>-6748873</v>
      </c>
      <c r="P226" s="167">
        <f t="shared" si="15"/>
        <v>-6450414</v>
      </c>
    </row>
    <row r="227" spans="1:16" ht="15" hidden="1" customHeight="1" x14ac:dyDescent="0.25">
      <c r="A227" s="102">
        <v>22501</v>
      </c>
      <c r="B227" s="31" t="s">
        <v>466</v>
      </c>
      <c r="C227" s="32">
        <v>0</v>
      </c>
      <c r="D227" s="32">
        <v>3636224</v>
      </c>
      <c r="E227" s="32">
        <v>0</v>
      </c>
      <c r="F227" s="32">
        <v>282214</v>
      </c>
      <c r="G227" s="32">
        <v>0</v>
      </c>
      <c r="H227" s="32">
        <v>3918438</v>
      </c>
      <c r="I227" s="165"/>
      <c r="J227" s="165"/>
      <c r="K227" s="165"/>
      <c r="L227" s="165"/>
      <c r="M227" s="168">
        <f t="shared" si="12"/>
        <v>-3918438</v>
      </c>
      <c r="N227" s="168">
        <f t="shared" si="13"/>
        <v>-3636224</v>
      </c>
      <c r="O227" s="167">
        <f t="shared" si="14"/>
        <v>-3918438</v>
      </c>
      <c r="P227" s="167">
        <f t="shared" si="15"/>
        <v>-3636224</v>
      </c>
    </row>
    <row r="228" spans="1:16" ht="15" hidden="1" customHeight="1" x14ac:dyDescent="0.25">
      <c r="A228" s="102">
        <v>22501002</v>
      </c>
      <c r="B228" s="31" t="s">
        <v>465</v>
      </c>
      <c r="C228" s="32">
        <v>0</v>
      </c>
      <c r="D228" s="32">
        <v>198764</v>
      </c>
      <c r="E228" s="32">
        <v>0</v>
      </c>
      <c r="F228" s="32">
        <v>12452</v>
      </c>
      <c r="G228" s="32">
        <v>0</v>
      </c>
      <c r="H228" s="32">
        <v>211216</v>
      </c>
      <c r="I228" s="165"/>
      <c r="J228" s="165"/>
      <c r="K228" s="165"/>
      <c r="L228" s="165"/>
      <c r="M228" s="168">
        <f t="shared" si="12"/>
        <v>-211216</v>
      </c>
      <c r="N228" s="168">
        <f t="shared" si="13"/>
        <v>-198764</v>
      </c>
      <c r="O228" s="167">
        <f t="shared" si="14"/>
        <v>-211216</v>
      </c>
      <c r="P228" s="167">
        <f t="shared" si="15"/>
        <v>-198764</v>
      </c>
    </row>
    <row r="229" spans="1:16" ht="15" hidden="1" customHeight="1" x14ac:dyDescent="0.25">
      <c r="A229" s="102">
        <v>2250100203</v>
      </c>
      <c r="B229" s="31" t="s">
        <v>464</v>
      </c>
      <c r="C229" s="32">
        <v>0</v>
      </c>
      <c r="D229" s="32">
        <v>91314</v>
      </c>
      <c r="E229" s="32">
        <v>0</v>
      </c>
      <c r="F229" s="32">
        <v>12452</v>
      </c>
      <c r="G229" s="32">
        <v>0</v>
      </c>
      <c r="H229" s="32">
        <v>103766</v>
      </c>
      <c r="I229" s="165" t="s">
        <v>694</v>
      </c>
      <c r="J229" s="165" t="s">
        <v>5</v>
      </c>
      <c r="K229" s="165" t="s">
        <v>30</v>
      </c>
      <c r="L229" s="165" t="s">
        <v>43</v>
      </c>
      <c r="M229" s="168">
        <f t="shared" si="12"/>
        <v>-103766</v>
      </c>
      <c r="N229" s="168">
        <f t="shared" si="13"/>
        <v>-91314</v>
      </c>
      <c r="O229" s="167">
        <f t="shared" si="14"/>
        <v>-103766</v>
      </c>
      <c r="P229" s="167">
        <f t="shared" si="15"/>
        <v>-91314</v>
      </c>
    </row>
    <row r="230" spans="1:16" ht="15" hidden="1" customHeight="1" x14ac:dyDescent="0.25">
      <c r="A230" s="102">
        <v>2250100204</v>
      </c>
      <c r="B230" s="31" t="s">
        <v>463</v>
      </c>
      <c r="C230" s="32">
        <v>0</v>
      </c>
      <c r="D230" s="32">
        <v>107450</v>
      </c>
      <c r="E230" s="32">
        <v>0</v>
      </c>
      <c r="F230" s="32">
        <v>0</v>
      </c>
      <c r="G230" s="32">
        <v>0</v>
      </c>
      <c r="H230" s="32">
        <v>107450</v>
      </c>
      <c r="I230" s="165" t="s">
        <v>694</v>
      </c>
      <c r="J230" s="165" t="s">
        <v>5</v>
      </c>
      <c r="K230" s="165" t="s">
        <v>30</v>
      </c>
      <c r="L230" s="165" t="s">
        <v>78</v>
      </c>
      <c r="M230" s="168">
        <f t="shared" si="12"/>
        <v>-107450</v>
      </c>
      <c r="N230" s="168">
        <f t="shared" si="13"/>
        <v>-107450</v>
      </c>
      <c r="O230" s="167">
        <f t="shared" si="14"/>
        <v>-107450</v>
      </c>
      <c r="P230" s="167">
        <f t="shared" si="15"/>
        <v>-107450</v>
      </c>
    </row>
    <row r="231" spans="1:16" ht="15" hidden="1" customHeight="1" x14ac:dyDescent="0.25">
      <c r="A231" s="102">
        <v>22501003</v>
      </c>
      <c r="B231" s="31" t="s">
        <v>462</v>
      </c>
      <c r="C231" s="32">
        <v>0</v>
      </c>
      <c r="D231" s="32">
        <v>88704</v>
      </c>
      <c r="E231" s="32">
        <v>0</v>
      </c>
      <c r="F231" s="32">
        <v>8061</v>
      </c>
      <c r="G231" s="32">
        <v>0</v>
      </c>
      <c r="H231" s="32">
        <v>96765</v>
      </c>
      <c r="I231" s="165"/>
      <c r="J231" s="165"/>
      <c r="K231" s="165"/>
      <c r="L231" s="165"/>
      <c r="M231" s="168">
        <f t="shared" si="12"/>
        <v>-96765</v>
      </c>
      <c r="N231" s="168">
        <f t="shared" si="13"/>
        <v>-88704</v>
      </c>
      <c r="O231" s="167">
        <f t="shared" si="14"/>
        <v>-96765</v>
      </c>
      <c r="P231" s="167">
        <f t="shared" si="15"/>
        <v>-88704</v>
      </c>
    </row>
    <row r="232" spans="1:16" ht="15" hidden="1" customHeight="1" x14ac:dyDescent="0.25">
      <c r="A232" s="102">
        <v>2250100301</v>
      </c>
      <c r="B232" s="31" t="s">
        <v>461</v>
      </c>
      <c r="C232" s="32">
        <v>0</v>
      </c>
      <c r="D232" s="32">
        <v>88704</v>
      </c>
      <c r="E232" s="32">
        <v>0</v>
      </c>
      <c r="F232" s="32">
        <v>8061</v>
      </c>
      <c r="G232" s="32">
        <v>0</v>
      </c>
      <c r="H232" s="32">
        <v>96765</v>
      </c>
      <c r="I232" s="165" t="s">
        <v>694</v>
      </c>
      <c r="J232" s="165" t="s">
        <v>5</v>
      </c>
      <c r="K232" s="165" t="s">
        <v>30</v>
      </c>
      <c r="L232" s="165" t="s">
        <v>80</v>
      </c>
      <c r="M232" s="168">
        <f t="shared" si="12"/>
        <v>-96765</v>
      </c>
      <c r="N232" s="168">
        <f t="shared" si="13"/>
        <v>-88704</v>
      </c>
      <c r="O232" s="167">
        <f t="shared" si="14"/>
        <v>-96765</v>
      </c>
      <c r="P232" s="167">
        <f t="shared" si="15"/>
        <v>-88704</v>
      </c>
    </row>
    <row r="233" spans="1:16" ht="15" hidden="1" customHeight="1" x14ac:dyDescent="0.25">
      <c r="A233" s="102">
        <v>22501004</v>
      </c>
      <c r="B233" s="31" t="s">
        <v>460</v>
      </c>
      <c r="C233" s="32">
        <v>0</v>
      </c>
      <c r="D233" s="32">
        <v>1624100</v>
      </c>
      <c r="E233" s="32">
        <v>0</v>
      </c>
      <c r="F233" s="32">
        <v>0</v>
      </c>
      <c r="G233" s="32">
        <v>0</v>
      </c>
      <c r="H233" s="32">
        <v>1624100</v>
      </c>
      <c r="I233" s="165"/>
      <c r="J233" s="165"/>
      <c r="K233" s="165"/>
      <c r="L233" s="165"/>
      <c r="M233" s="168">
        <f t="shared" si="12"/>
        <v>-1624100</v>
      </c>
      <c r="N233" s="168">
        <f t="shared" si="13"/>
        <v>-1624100</v>
      </c>
      <c r="O233" s="167">
        <f t="shared" si="14"/>
        <v>-1624100</v>
      </c>
      <c r="P233" s="167">
        <f t="shared" si="15"/>
        <v>-1624100</v>
      </c>
    </row>
    <row r="234" spans="1:16" ht="15" hidden="1" customHeight="1" x14ac:dyDescent="0.25">
      <c r="A234" s="102">
        <v>2250100401</v>
      </c>
      <c r="B234" s="31" t="s">
        <v>459</v>
      </c>
      <c r="C234" s="32">
        <v>0</v>
      </c>
      <c r="D234" s="32">
        <v>1624100</v>
      </c>
      <c r="E234" s="32">
        <v>0</v>
      </c>
      <c r="F234" s="32">
        <v>0</v>
      </c>
      <c r="G234" s="32">
        <v>0</v>
      </c>
      <c r="H234" s="32">
        <v>1624100</v>
      </c>
      <c r="I234" s="165" t="s">
        <v>694</v>
      </c>
      <c r="J234" s="165" t="s">
        <v>5</v>
      </c>
      <c r="K234" s="165" t="s">
        <v>30</v>
      </c>
      <c r="L234" s="165" t="s">
        <v>79</v>
      </c>
      <c r="M234" s="168">
        <f t="shared" si="12"/>
        <v>-1624100</v>
      </c>
      <c r="N234" s="168">
        <f t="shared" si="13"/>
        <v>-1624100</v>
      </c>
      <c r="O234" s="167">
        <f t="shared" si="14"/>
        <v>-1624100</v>
      </c>
      <c r="P234" s="167">
        <f t="shared" si="15"/>
        <v>-1624100</v>
      </c>
    </row>
    <row r="235" spans="1:16" ht="15" hidden="1" customHeight="1" x14ac:dyDescent="0.25">
      <c r="A235" s="102">
        <v>22501005</v>
      </c>
      <c r="B235" s="31" t="s">
        <v>458</v>
      </c>
      <c r="C235" s="32">
        <v>0</v>
      </c>
      <c r="D235" s="32">
        <v>246829</v>
      </c>
      <c r="E235" s="32">
        <v>0</v>
      </c>
      <c r="F235" s="32">
        <v>42700</v>
      </c>
      <c r="G235" s="32">
        <v>0</v>
      </c>
      <c r="H235" s="32">
        <v>289529</v>
      </c>
      <c r="I235" s="165"/>
      <c r="J235" s="165"/>
      <c r="K235" s="165"/>
      <c r="L235" s="165"/>
      <c r="M235" s="168">
        <f t="shared" si="12"/>
        <v>-289529</v>
      </c>
      <c r="N235" s="168">
        <f t="shared" si="13"/>
        <v>-246829</v>
      </c>
      <c r="O235" s="167">
        <f t="shared" si="14"/>
        <v>-289529</v>
      </c>
      <c r="P235" s="167">
        <f t="shared" si="15"/>
        <v>-246829</v>
      </c>
    </row>
    <row r="236" spans="1:16" ht="15" hidden="1" customHeight="1" x14ac:dyDescent="0.25">
      <c r="A236" s="102">
        <v>2250100501</v>
      </c>
      <c r="B236" s="31" t="s">
        <v>457</v>
      </c>
      <c r="C236" s="32">
        <v>0</v>
      </c>
      <c r="D236" s="32">
        <v>246829</v>
      </c>
      <c r="E236" s="32">
        <v>0</v>
      </c>
      <c r="F236" s="32">
        <v>42700</v>
      </c>
      <c r="G236" s="32">
        <v>0</v>
      </c>
      <c r="H236" s="32">
        <v>289529</v>
      </c>
      <c r="I236" s="165" t="s">
        <v>694</v>
      </c>
      <c r="J236" s="165" t="s">
        <v>5</v>
      </c>
      <c r="K236" s="165" t="s">
        <v>30</v>
      </c>
      <c r="L236" s="165" t="s">
        <v>44</v>
      </c>
      <c r="M236" s="168">
        <f t="shared" si="12"/>
        <v>-289529</v>
      </c>
      <c r="N236" s="168">
        <f t="shared" si="13"/>
        <v>-246829</v>
      </c>
      <c r="O236" s="167">
        <f t="shared" si="14"/>
        <v>-289529</v>
      </c>
      <c r="P236" s="167">
        <f t="shared" si="15"/>
        <v>-246829</v>
      </c>
    </row>
    <row r="237" spans="1:16" ht="15" hidden="1" customHeight="1" x14ac:dyDescent="0.25">
      <c r="A237" s="102">
        <v>22501007</v>
      </c>
      <c r="B237" s="31" t="s">
        <v>456</v>
      </c>
      <c r="C237" s="32">
        <v>0</v>
      </c>
      <c r="D237" s="32">
        <v>74852</v>
      </c>
      <c r="E237" s="32">
        <v>0</v>
      </c>
      <c r="F237" s="32">
        <v>12213</v>
      </c>
      <c r="G237" s="32">
        <v>0</v>
      </c>
      <c r="H237" s="32">
        <v>87065</v>
      </c>
      <c r="I237" s="165"/>
      <c r="J237" s="165"/>
      <c r="K237" s="165"/>
      <c r="L237" s="165"/>
      <c r="M237" s="168">
        <f t="shared" si="12"/>
        <v>-87065</v>
      </c>
      <c r="N237" s="168">
        <f t="shared" si="13"/>
        <v>-74852</v>
      </c>
      <c r="O237" s="167">
        <f t="shared" si="14"/>
        <v>-87065</v>
      </c>
      <c r="P237" s="167">
        <f t="shared" si="15"/>
        <v>-74852</v>
      </c>
    </row>
    <row r="238" spans="1:16" ht="15" hidden="1" customHeight="1" x14ac:dyDescent="0.25">
      <c r="A238" s="102">
        <v>2250100701</v>
      </c>
      <c r="B238" s="31" t="s">
        <v>455</v>
      </c>
      <c r="C238" s="32">
        <v>0</v>
      </c>
      <c r="D238" s="32">
        <v>74852</v>
      </c>
      <c r="E238" s="32">
        <v>0</v>
      </c>
      <c r="F238" s="32">
        <v>12213</v>
      </c>
      <c r="G238" s="32">
        <v>0</v>
      </c>
      <c r="H238" s="32">
        <v>87065</v>
      </c>
      <c r="I238" s="165" t="s">
        <v>694</v>
      </c>
      <c r="J238" s="165" t="s">
        <v>5</v>
      </c>
      <c r="K238" s="165" t="s">
        <v>30</v>
      </c>
      <c r="L238" s="165" t="s">
        <v>81</v>
      </c>
      <c r="M238" s="168">
        <f t="shared" si="12"/>
        <v>-87065</v>
      </c>
      <c r="N238" s="168">
        <f t="shared" si="13"/>
        <v>-74852</v>
      </c>
      <c r="O238" s="167">
        <f t="shared" si="14"/>
        <v>-87065</v>
      </c>
      <c r="P238" s="167">
        <f t="shared" si="15"/>
        <v>-74852</v>
      </c>
    </row>
    <row r="239" spans="1:16" ht="15" hidden="1" customHeight="1" x14ac:dyDescent="0.25">
      <c r="A239" s="102">
        <v>22501010</v>
      </c>
      <c r="B239" s="31" t="s">
        <v>454</v>
      </c>
      <c r="C239" s="32">
        <v>0</v>
      </c>
      <c r="D239" s="32">
        <v>1122119</v>
      </c>
      <c r="E239" s="32">
        <v>0</v>
      </c>
      <c r="F239" s="32">
        <v>195880</v>
      </c>
      <c r="G239" s="32">
        <v>0</v>
      </c>
      <c r="H239" s="32">
        <v>1317999</v>
      </c>
      <c r="I239" s="165"/>
      <c r="J239" s="165"/>
      <c r="K239" s="165"/>
      <c r="L239" s="165"/>
      <c r="M239" s="168">
        <f t="shared" si="12"/>
        <v>-1317999</v>
      </c>
      <c r="N239" s="168">
        <f t="shared" si="13"/>
        <v>-1122119</v>
      </c>
      <c r="O239" s="167">
        <f t="shared" si="14"/>
        <v>-1317999</v>
      </c>
      <c r="P239" s="167">
        <f t="shared" si="15"/>
        <v>-1122119</v>
      </c>
    </row>
    <row r="240" spans="1:16" ht="15" hidden="1" customHeight="1" x14ac:dyDescent="0.25">
      <c r="A240" s="102">
        <v>2250101001</v>
      </c>
      <c r="B240" s="31" t="s">
        <v>453</v>
      </c>
      <c r="C240" s="32">
        <v>0</v>
      </c>
      <c r="D240" s="32">
        <v>1122119</v>
      </c>
      <c r="E240" s="32">
        <v>0</v>
      </c>
      <c r="F240" s="32">
        <v>195880</v>
      </c>
      <c r="G240" s="32">
        <v>0</v>
      </c>
      <c r="H240" s="32">
        <v>1317999</v>
      </c>
      <c r="I240" s="165" t="s">
        <v>694</v>
      </c>
      <c r="J240" s="165" t="s">
        <v>5</v>
      </c>
      <c r="K240" s="165" t="s">
        <v>30</v>
      </c>
      <c r="L240" s="165" t="s">
        <v>82</v>
      </c>
      <c r="M240" s="168">
        <f t="shared" si="12"/>
        <v>-1317999</v>
      </c>
      <c r="N240" s="168">
        <f t="shared" si="13"/>
        <v>-1122119</v>
      </c>
      <c r="O240" s="167">
        <f t="shared" si="14"/>
        <v>-1317999</v>
      </c>
      <c r="P240" s="167">
        <f t="shared" si="15"/>
        <v>-1122119</v>
      </c>
    </row>
    <row r="241" spans="1:16" ht="15" hidden="1" customHeight="1" x14ac:dyDescent="0.25">
      <c r="A241" s="102">
        <v>22501011</v>
      </c>
      <c r="B241" s="31" t="s">
        <v>452</v>
      </c>
      <c r="C241" s="32">
        <v>0</v>
      </c>
      <c r="D241" s="32">
        <v>280856</v>
      </c>
      <c r="E241" s="32">
        <v>0</v>
      </c>
      <c r="F241" s="32">
        <v>10908</v>
      </c>
      <c r="G241" s="32">
        <v>0</v>
      </c>
      <c r="H241" s="32">
        <v>291764</v>
      </c>
      <c r="I241" s="165"/>
      <c r="J241" s="165"/>
      <c r="K241" s="165"/>
      <c r="L241" s="165"/>
      <c r="M241" s="168">
        <f t="shared" si="12"/>
        <v>-291764</v>
      </c>
      <c r="N241" s="168">
        <f t="shared" si="13"/>
        <v>-280856</v>
      </c>
      <c r="O241" s="167">
        <f t="shared" si="14"/>
        <v>-291764</v>
      </c>
      <c r="P241" s="167">
        <f t="shared" si="15"/>
        <v>-280856</v>
      </c>
    </row>
    <row r="242" spans="1:16" ht="15" hidden="1" customHeight="1" x14ac:dyDescent="0.25">
      <c r="A242" s="102">
        <v>2250101101</v>
      </c>
      <c r="B242" s="31" t="s">
        <v>451</v>
      </c>
      <c r="C242" s="32">
        <v>0</v>
      </c>
      <c r="D242" s="32">
        <v>280856</v>
      </c>
      <c r="E242" s="32">
        <v>0</v>
      </c>
      <c r="F242" s="32">
        <v>10908</v>
      </c>
      <c r="G242" s="32">
        <v>0</v>
      </c>
      <c r="H242" s="32">
        <v>291764</v>
      </c>
      <c r="I242" s="165" t="s">
        <v>694</v>
      </c>
      <c r="J242" s="165" t="s">
        <v>5</v>
      </c>
      <c r="K242" s="165" t="s">
        <v>30</v>
      </c>
      <c r="L242" s="165" t="s">
        <v>45</v>
      </c>
      <c r="M242" s="168">
        <f t="shared" si="12"/>
        <v>-291764</v>
      </c>
      <c r="N242" s="168">
        <f t="shared" si="13"/>
        <v>-280856</v>
      </c>
      <c r="O242" s="167">
        <f t="shared" si="14"/>
        <v>-291764</v>
      </c>
      <c r="P242" s="167">
        <f t="shared" si="15"/>
        <v>-280856</v>
      </c>
    </row>
    <row r="243" spans="1:16" ht="15" hidden="1" customHeight="1" x14ac:dyDescent="0.25">
      <c r="A243" s="102">
        <v>22502</v>
      </c>
      <c r="B243" s="31" t="s">
        <v>450</v>
      </c>
      <c r="C243" s="32">
        <v>0</v>
      </c>
      <c r="D243" s="32">
        <v>2814190</v>
      </c>
      <c r="E243" s="32">
        <v>0</v>
      </c>
      <c r="F243" s="32">
        <v>16245</v>
      </c>
      <c r="G243" s="32">
        <v>0</v>
      </c>
      <c r="H243" s="32">
        <v>2830435</v>
      </c>
      <c r="I243" s="165"/>
      <c r="J243" s="165"/>
      <c r="K243" s="165"/>
      <c r="L243" s="165"/>
      <c r="M243" s="168">
        <f t="shared" si="12"/>
        <v>-2830435</v>
      </c>
      <c r="N243" s="168">
        <f t="shared" si="13"/>
        <v>-2814190</v>
      </c>
      <c r="O243" s="167">
        <f t="shared" si="14"/>
        <v>-2830435</v>
      </c>
      <c r="P243" s="167">
        <f t="shared" si="15"/>
        <v>-2814190</v>
      </c>
    </row>
    <row r="244" spans="1:16" ht="15" hidden="1" customHeight="1" x14ac:dyDescent="0.25">
      <c r="A244" s="102">
        <v>22502009</v>
      </c>
      <c r="B244" s="31" t="s">
        <v>449</v>
      </c>
      <c r="C244" s="32">
        <v>0</v>
      </c>
      <c r="D244" s="32">
        <v>2814190</v>
      </c>
      <c r="E244" s="32">
        <v>0</v>
      </c>
      <c r="F244" s="32">
        <v>16245</v>
      </c>
      <c r="G244" s="32">
        <v>0</v>
      </c>
      <c r="H244" s="32">
        <v>2830435</v>
      </c>
      <c r="I244" s="165" t="s">
        <v>694</v>
      </c>
      <c r="J244" s="165" t="s">
        <v>5</v>
      </c>
      <c r="K244" s="165" t="s">
        <v>129</v>
      </c>
      <c r="L244" s="165" t="s">
        <v>83</v>
      </c>
      <c r="M244" s="168">
        <f t="shared" si="12"/>
        <v>-2830435</v>
      </c>
      <c r="N244" s="168">
        <f t="shared" si="13"/>
        <v>-2814190</v>
      </c>
      <c r="O244" s="167">
        <f t="shared" si="14"/>
        <v>-2830435</v>
      </c>
      <c r="P244" s="167">
        <f t="shared" si="15"/>
        <v>-2814190</v>
      </c>
    </row>
    <row r="245" spans="1:16" ht="15" hidden="1" customHeight="1" x14ac:dyDescent="0.25">
      <c r="A245" s="102">
        <v>2250200901</v>
      </c>
      <c r="B245" s="31" t="s">
        <v>448</v>
      </c>
      <c r="C245" s="32">
        <v>0</v>
      </c>
      <c r="D245" s="32">
        <v>2814190</v>
      </c>
      <c r="E245" s="32">
        <v>0</v>
      </c>
      <c r="F245" s="32">
        <v>16245</v>
      </c>
      <c r="G245" s="32">
        <v>0</v>
      </c>
      <c r="H245" s="32">
        <v>2830435</v>
      </c>
      <c r="I245" s="165"/>
      <c r="J245" s="165"/>
      <c r="K245" s="165"/>
      <c r="L245" s="165"/>
      <c r="M245" s="168">
        <f t="shared" si="12"/>
        <v>-2830435</v>
      </c>
      <c r="N245" s="168">
        <f t="shared" si="13"/>
        <v>-2814190</v>
      </c>
      <c r="O245" s="167">
        <f t="shared" si="14"/>
        <v>-2830435</v>
      </c>
      <c r="P245" s="167">
        <f t="shared" si="15"/>
        <v>-2814190</v>
      </c>
    </row>
    <row r="246" spans="1:16" ht="15" hidden="1" customHeight="1" x14ac:dyDescent="0.25">
      <c r="A246" s="102">
        <v>226</v>
      </c>
      <c r="B246" s="31" t="s">
        <v>728</v>
      </c>
      <c r="C246" s="32">
        <v>0</v>
      </c>
      <c r="D246" s="32">
        <v>0</v>
      </c>
      <c r="E246" s="32">
        <v>0</v>
      </c>
      <c r="F246" s="32">
        <v>6926700</v>
      </c>
      <c r="G246" s="32">
        <v>0</v>
      </c>
      <c r="H246" s="32">
        <v>6926700</v>
      </c>
      <c r="I246" s="169"/>
      <c r="J246" s="169"/>
      <c r="K246" s="169"/>
      <c r="L246" s="169"/>
      <c r="M246" s="168">
        <f t="shared" si="12"/>
        <v>-6926700</v>
      </c>
      <c r="N246" s="168">
        <f t="shared" si="13"/>
        <v>0</v>
      </c>
      <c r="O246" s="167">
        <f t="shared" si="14"/>
        <v>-6926700</v>
      </c>
      <c r="P246" s="167">
        <f t="shared" si="15"/>
        <v>0</v>
      </c>
    </row>
    <row r="247" spans="1:16" ht="15" hidden="1" customHeight="1" x14ac:dyDescent="0.25">
      <c r="A247" s="102">
        <v>22602</v>
      </c>
      <c r="B247" s="31" t="s">
        <v>729</v>
      </c>
      <c r="C247" s="32">
        <v>0</v>
      </c>
      <c r="D247" s="32">
        <v>0</v>
      </c>
      <c r="E247" s="32">
        <v>0</v>
      </c>
      <c r="F247" s="32">
        <v>6926700</v>
      </c>
      <c r="G247" s="32">
        <v>0</v>
      </c>
      <c r="H247" s="32">
        <v>6926700</v>
      </c>
      <c r="I247" s="169"/>
      <c r="J247" s="169"/>
      <c r="K247" s="169"/>
      <c r="L247" s="169"/>
      <c r="M247" s="168">
        <f t="shared" si="12"/>
        <v>-6926700</v>
      </c>
      <c r="N247" s="168">
        <f t="shared" si="13"/>
        <v>0</v>
      </c>
      <c r="O247" s="167">
        <f t="shared" si="14"/>
        <v>-6926700</v>
      </c>
      <c r="P247" s="167">
        <f t="shared" si="15"/>
        <v>0</v>
      </c>
    </row>
    <row r="248" spans="1:16" ht="15" hidden="1" customHeight="1" x14ac:dyDescent="0.25">
      <c r="A248" s="102">
        <v>22602001</v>
      </c>
      <c r="B248" s="31" t="s">
        <v>730</v>
      </c>
      <c r="C248" s="32">
        <v>0</v>
      </c>
      <c r="D248" s="32">
        <v>0</v>
      </c>
      <c r="E248" s="32">
        <v>0</v>
      </c>
      <c r="F248" s="32">
        <v>6926700</v>
      </c>
      <c r="G248" s="32">
        <v>0</v>
      </c>
      <c r="H248" s="32">
        <v>6926700</v>
      </c>
      <c r="I248" s="169"/>
      <c r="J248" s="169"/>
      <c r="K248" s="169"/>
      <c r="L248" s="169"/>
      <c r="M248" s="168">
        <f t="shared" si="12"/>
        <v>-6926700</v>
      </c>
      <c r="N248" s="168">
        <f t="shared" si="13"/>
        <v>0</v>
      </c>
      <c r="O248" s="167">
        <f t="shared" si="14"/>
        <v>-6926700</v>
      </c>
      <c r="P248" s="167">
        <f t="shared" si="15"/>
        <v>0</v>
      </c>
    </row>
    <row r="249" spans="1:16" ht="15" hidden="1" customHeight="1" x14ac:dyDescent="0.25">
      <c r="A249" s="102">
        <v>2260200103</v>
      </c>
      <c r="B249" s="31" t="s">
        <v>731</v>
      </c>
      <c r="C249" s="32">
        <v>0</v>
      </c>
      <c r="D249" s="32">
        <v>0</v>
      </c>
      <c r="E249" s="32">
        <v>0</v>
      </c>
      <c r="F249" s="32">
        <v>6926700</v>
      </c>
      <c r="G249" s="32">
        <v>0</v>
      </c>
      <c r="H249" s="32">
        <v>6926700</v>
      </c>
      <c r="I249" s="169"/>
      <c r="J249" s="169"/>
      <c r="K249" s="169"/>
      <c r="L249" s="169"/>
      <c r="M249" s="168">
        <f t="shared" si="12"/>
        <v>-6926700</v>
      </c>
      <c r="N249" s="168">
        <f t="shared" si="13"/>
        <v>0</v>
      </c>
      <c r="O249" s="167">
        <f t="shared" si="14"/>
        <v>-6926700</v>
      </c>
      <c r="P249" s="167">
        <f t="shared" si="15"/>
        <v>0</v>
      </c>
    </row>
    <row r="250" spans="1:16" ht="15" hidden="1" customHeight="1" x14ac:dyDescent="0.25">
      <c r="A250" s="102">
        <v>22602001031</v>
      </c>
      <c r="B250" s="31" t="s">
        <v>732</v>
      </c>
      <c r="C250" s="32">
        <v>0</v>
      </c>
      <c r="D250" s="32">
        <v>0</v>
      </c>
      <c r="E250" s="32">
        <v>0</v>
      </c>
      <c r="F250" s="32">
        <v>1068300</v>
      </c>
      <c r="G250" s="32">
        <v>0</v>
      </c>
      <c r="H250" s="32">
        <v>1068300</v>
      </c>
      <c r="I250" s="169" t="s">
        <v>694</v>
      </c>
      <c r="J250" s="169" t="s">
        <v>9</v>
      </c>
      <c r="K250" s="169" t="s">
        <v>776</v>
      </c>
      <c r="L250" s="169" t="s">
        <v>771</v>
      </c>
      <c r="M250" s="168">
        <f t="shared" si="12"/>
        <v>-1068300</v>
      </c>
      <c r="N250" s="168">
        <f t="shared" si="13"/>
        <v>0</v>
      </c>
      <c r="O250" s="167">
        <f t="shared" si="14"/>
        <v>-1068300</v>
      </c>
      <c r="P250" s="167">
        <f t="shared" si="15"/>
        <v>0</v>
      </c>
    </row>
    <row r="251" spans="1:16" ht="15" hidden="1" customHeight="1" x14ac:dyDescent="0.25">
      <c r="A251" s="102">
        <v>22602001032</v>
      </c>
      <c r="B251" s="31" t="s">
        <v>733</v>
      </c>
      <c r="C251" s="32">
        <v>0</v>
      </c>
      <c r="D251" s="32">
        <v>0</v>
      </c>
      <c r="E251" s="32">
        <v>0</v>
      </c>
      <c r="F251" s="32">
        <v>206400</v>
      </c>
      <c r="G251" s="32">
        <v>0</v>
      </c>
      <c r="H251" s="32">
        <v>206400</v>
      </c>
      <c r="I251" s="169" t="s">
        <v>694</v>
      </c>
      <c r="J251" s="169" t="s">
        <v>9</v>
      </c>
      <c r="K251" s="169" t="s">
        <v>776</v>
      </c>
      <c r="L251" s="169" t="s">
        <v>771</v>
      </c>
      <c r="M251" s="168">
        <f t="shared" si="12"/>
        <v>-206400</v>
      </c>
      <c r="N251" s="168">
        <f t="shared" si="13"/>
        <v>0</v>
      </c>
      <c r="O251" s="167">
        <f t="shared" si="14"/>
        <v>-206400</v>
      </c>
      <c r="P251" s="167">
        <f t="shared" si="15"/>
        <v>0</v>
      </c>
    </row>
    <row r="252" spans="1:16" ht="15" hidden="1" customHeight="1" x14ac:dyDescent="0.25">
      <c r="A252" s="102">
        <v>22602001033</v>
      </c>
      <c r="B252" s="31" t="s">
        <v>734</v>
      </c>
      <c r="C252" s="32">
        <v>0</v>
      </c>
      <c r="D252" s="32">
        <v>0</v>
      </c>
      <c r="E252" s="32">
        <v>0</v>
      </c>
      <c r="F252" s="32">
        <v>5652000</v>
      </c>
      <c r="G252" s="32">
        <v>0</v>
      </c>
      <c r="H252" s="32">
        <v>5652000</v>
      </c>
      <c r="I252" s="169" t="s">
        <v>694</v>
      </c>
      <c r="J252" s="169" t="s">
        <v>9</v>
      </c>
      <c r="K252" s="169" t="s">
        <v>776</v>
      </c>
      <c r="L252" s="169" t="s">
        <v>771</v>
      </c>
      <c r="M252" s="168">
        <f t="shared" si="12"/>
        <v>-5652000</v>
      </c>
      <c r="N252" s="168">
        <f t="shared" si="13"/>
        <v>0</v>
      </c>
      <c r="O252" s="167">
        <f t="shared" si="14"/>
        <v>-5652000</v>
      </c>
      <c r="P252" s="167">
        <f t="shared" si="15"/>
        <v>0</v>
      </c>
    </row>
    <row r="253" spans="1:16" ht="15" hidden="1" customHeight="1" x14ac:dyDescent="0.25">
      <c r="A253" s="102">
        <v>227</v>
      </c>
      <c r="B253" s="31" t="s">
        <v>447</v>
      </c>
      <c r="C253" s="32">
        <v>0</v>
      </c>
      <c r="D253" s="32">
        <v>10104869</v>
      </c>
      <c r="E253" s="32">
        <v>1527.5</v>
      </c>
      <c r="F253" s="32">
        <v>1054469</v>
      </c>
      <c r="G253" s="32">
        <v>0</v>
      </c>
      <c r="H253" s="32">
        <v>11157810.5</v>
      </c>
      <c r="I253" s="165"/>
      <c r="J253" s="165"/>
      <c r="K253" s="165"/>
      <c r="L253" s="165"/>
      <c r="M253" s="168">
        <f t="shared" si="12"/>
        <v>-11157811</v>
      </c>
      <c r="N253" s="168">
        <f t="shared" si="13"/>
        <v>-10104869</v>
      </c>
      <c r="O253" s="167">
        <f t="shared" si="14"/>
        <v>-11157810.5</v>
      </c>
      <c r="P253" s="167">
        <f t="shared" si="15"/>
        <v>-10104869</v>
      </c>
    </row>
    <row r="254" spans="1:16" ht="15" hidden="1" customHeight="1" x14ac:dyDescent="0.25">
      <c r="A254" s="102">
        <v>22701</v>
      </c>
      <c r="B254" s="31" t="s">
        <v>446</v>
      </c>
      <c r="C254" s="32">
        <v>0</v>
      </c>
      <c r="D254" s="32">
        <v>10104869</v>
      </c>
      <c r="E254" s="32">
        <v>1527.5</v>
      </c>
      <c r="F254" s="32">
        <v>1054469</v>
      </c>
      <c r="G254" s="32">
        <v>0</v>
      </c>
      <c r="H254" s="32">
        <v>11157810.5</v>
      </c>
      <c r="I254" s="165"/>
      <c r="J254" s="165"/>
      <c r="K254" s="165"/>
      <c r="L254" s="165"/>
      <c r="M254" s="168">
        <f t="shared" si="12"/>
        <v>-11157811</v>
      </c>
      <c r="N254" s="168">
        <f t="shared" si="13"/>
        <v>-10104869</v>
      </c>
      <c r="O254" s="167">
        <f t="shared" si="14"/>
        <v>-11157810.5</v>
      </c>
      <c r="P254" s="167">
        <f t="shared" si="15"/>
        <v>-10104869</v>
      </c>
    </row>
    <row r="255" spans="1:16" ht="15" hidden="1" customHeight="1" x14ac:dyDescent="0.25">
      <c r="A255" s="102">
        <v>22701002</v>
      </c>
      <c r="B255" s="31" t="s">
        <v>445</v>
      </c>
      <c r="C255" s="32">
        <v>0</v>
      </c>
      <c r="D255" s="32">
        <v>10104869</v>
      </c>
      <c r="E255" s="32">
        <v>1527.5</v>
      </c>
      <c r="F255" s="32">
        <v>1054469</v>
      </c>
      <c r="G255" s="32">
        <v>0</v>
      </c>
      <c r="H255" s="32">
        <v>11157810.5</v>
      </c>
      <c r="I255" s="165"/>
      <c r="J255" s="165"/>
      <c r="K255" s="165"/>
      <c r="L255" s="165"/>
      <c r="M255" s="168">
        <f t="shared" si="12"/>
        <v>-11157811</v>
      </c>
      <c r="N255" s="168">
        <f t="shared" si="13"/>
        <v>-10104869</v>
      </c>
      <c r="O255" s="167">
        <f t="shared" si="14"/>
        <v>-11157810.5</v>
      </c>
      <c r="P255" s="167">
        <f t="shared" si="15"/>
        <v>-10104869</v>
      </c>
    </row>
    <row r="256" spans="1:16" ht="15" hidden="1" customHeight="1" x14ac:dyDescent="0.25">
      <c r="A256" s="102">
        <v>2270100201</v>
      </c>
      <c r="B256" s="31" t="s">
        <v>444</v>
      </c>
      <c r="C256" s="32">
        <v>0</v>
      </c>
      <c r="D256" s="32">
        <v>10104869</v>
      </c>
      <c r="E256" s="32">
        <v>1527.5</v>
      </c>
      <c r="F256" s="32">
        <v>1054469</v>
      </c>
      <c r="G256" s="32">
        <v>0</v>
      </c>
      <c r="H256" s="32">
        <v>11157810.5</v>
      </c>
      <c r="I256" s="165" t="s">
        <v>694</v>
      </c>
      <c r="J256" s="165" t="s">
        <v>130</v>
      </c>
      <c r="K256" s="165" t="s">
        <v>152</v>
      </c>
      <c r="L256" s="165" t="s">
        <v>85</v>
      </c>
      <c r="M256" s="168">
        <f t="shared" si="12"/>
        <v>-11157811</v>
      </c>
      <c r="N256" s="168">
        <f t="shared" si="13"/>
        <v>-10104869</v>
      </c>
      <c r="O256" s="167">
        <f t="shared" si="14"/>
        <v>-11157810.5</v>
      </c>
      <c r="P256" s="167">
        <f t="shared" si="15"/>
        <v>-10104869</v>
      </c>
    </row>
    <row r="257" spans="1:16" ht="15" hidden="1" customHeight="1" x14ac:dyDescent="0.25">
      <c r="A257" s="102">
        <v>23</v>
      </c>
      <c r="B257" s="31" t="s">
        <v>133</v>
      </c>
      <c r="C257" s="32">
        <v>0</v>
      </c>
      <c r="D257" s="32">
        <v>176605122.58000001</v>
      </c>
      <c r="E257" s="32">
        <v>0</v>
      </c>
      <c r="F257" s="32">
        <v>0</v>
      </c>
      <c r="G257" s="32">
        <v>0</v>
      </c>
      <c r="H257" s="32">
        <v>176605122.58000001</v>
      </c>
      <c r="I257" s="165"/>
      <c r="J257" s="165"/>
      <c r="K257" s="165"/>
      <c r="L257" s="165"/>
      <c r="M257" s="168">
        <f t="shared" si="12"/>
        <v>-176605123</v>
      </c>
      <c r="N257" s="168">
        <f t="shared" si="13"/>
        <v>-176605123</v>
      </c>
      <c r="O257" s="167">
        <f t="shared" si="14"/>
        <v>-176605122.58000001</v>
      </c>
      <c r="P257" s="167">
        <f t="shared" si="15"/>
        <v>-176605122.58000001</v>
      </c>
    </row>
    <row r="258" spans="1:16" ht="15" hidden="1" customHeight="1" x14ac:dyDescent="0.25">
      <c r="A258" s="102">
        <v>231</v>
      </c>
      <c r="B258" s="31" t="s">
        <v>443</v>
      </c>
      <c r="C258" s="32">
        <v>0</v>
      </c>
      <c r="D258" s="32">
        <v>176605122.58000001</v>
      </c>
      <c r="E258" s="32">
        <v>0</v>
      </c>
      <c r="F258" s="32">
        <v>0</v>
      </c>
      <c r="G258" s="32">
        <v>0</v>
      </c>
      <c r="H258" s="32">
        <v>176605122.58000001</v>
      </c>
      <c r="I258" s="165"/>
      <c r="J258" s="165"/>
      <c r="K258" s="165"/>
      <c r="L258" s="165"/>
      <c r="M258" s="168">
        <f t="shared" si="12"/>
        <v>-176605123</v>
      </c>
      <c r="N258" s="168">
        <f t="shared" si="13"/>
        <v>-176605123</v>
      </c>
      <c r="O258" s="167">
        <f t="shared" si="14"/>
        <v>-176605122.58000001</v>
      </c>
      <c r="P258" s="167">
        <f t="shared" si="15"/>
        <v>-176605122.58000001</v>
      </c>
    </row>
    <row r="259" spans="1:16" ht="15" hidden="1" customHeight="1" x14ac:dyDescent="0.25">
      <c r="A259" s="102">
        <v>23101</v>
      </c>
      <c r="B259" s="31" t="s">
        <v>134</v>
      </c>
      <c r="C259" s="32">
        <v>0</v>
      </c>
      <c r="D259" s="32">
        <v>35616774.579999998</v>
      </c>
      <c r="E259" s="32">
        <v>0</v>
      </c>
      <c r="F259" s="32">
        <v>0</v>
      </c>
      <c r="G259" s="32">
        <v>0</v>
      </c>
      <c r="H259" s="32">
        <v>35616774.579999998</v>
      </c>
      <c r="I259" s="165"/>
      <c r="J259" s="165"/>
      <c r="K259" s="165"/>
      <c r="L259" s="165"/>
      <c r="M259" s="168">
        <f t="shared" si="12"/>
        <v>-35616775</v>
      </c>
      <c r="N259" s="168">
        <f t="shared" si="13"/>
        <v>-35616775</v>
      </c>
      <c r="O259" s="167">
        <f t="shared" si="14"/>
        <v>-35616774.579999998</v>
      </c>
      <c r="P259" s="167">
        <f t="shared" si="15"/>
        <v>-35616774.579999998</v>
      </c>
    </row>
    <row r="260" spans="1:16" ht="15" hidden="1" customHeight="1" x14ac:dyDescent="0.25">
      <c r="A260" s="102">
        <v>23101001</v>
      </c>
      <c r="B260" s="31" t="s">
        <v>442</v>
      </c>
      <c r="C260" s="32">
        <v>0</v>
      </c>
      <c r="D260" s="32">
        <v>35616774.579999998</v>
      </c>
      <c r="E260" s="32">
        <v>0</v>
      </c>
      <c r="F260" s="32">
        <v>0</v>
      </c>
      <c r="G260" s="32">
        <v>0</v>
      </c>
      <c r="H260" s="32">
        <v>35616774.579999998</v>
      </c>
      <c r="I260" s="165" t="s">
        <v>694</v>
      </c>
      <c r="J260" s="165" t="s">
        <v>133</v>
      </c>
      <c r="K260" s="165" t="s">
        <v>134</v>
      </c>
      <c r="L260" s="165" t="s">
        <v>134</v>
      </c>
      <c r="M260" s="168">
        <f t="shared" si="12"/>
        <v>-35616775</v>
      </c>
      <c r="N260" s="168">
        <f t="shared" si="13"/>
        <v>-35616775</v>
      </c>
      <c r="O260" s="167">
        <f t="shared" si="14"/>
        <v>-35616774.579999998</v>
      </c>
      <c r="P260" s="167">
        <f t="shared" si="15"/>
        <v>-35616774.579999998</v>
      </c>
    </row>
    <row r="261" spans="1:16" ht="15" hidden="1" customHeight="1" x14ac:dyDescent="0.25">
      <c r="A261" s="102">
        <v>23102</v>
      </c>
      <c r="B261" s="31" t="s">
        <v>135</v>
      </c>
      <c r="C261" s="32">
        <v>0</v>
      </c>
      <c r="D261" s="32">
        <v>4378034</v>
      </c>
      <c r="E261" s="32">
        <v>0</v>
      </c>
      <c r="F261" s="32">
        <v>0</v>
      </c>
      <c r="G261" s="32">
        <v>0</v>
      </c>
      <c r="H261" s="32">
        <v>4378034</v>
      </c>
      <c r="I261" s="165"/>
      <c r="J261" s="165"/>
      <c r="K261" s="165"/>
      <c r="L261" s="165"/>
      <c r="M261" s="168">
        <f t="shared" ref="M261:M324" si="16">ROUND(O261,0)</f>
        <v>-4378034</v>
      </c>
      <c r="N261" s="168">
        <f t="shared" ref="N261:N324" si="17">ROUND(P261,0)</f>
        <v>-4378034</v>
      </c>
      <c r="O261" s="167">
        <f t="shared" ref="O261:O324" si="18">G261-H261</f>
        <v>-4378034</v>
      </c>
      <c r="P261" s="167">
        <f t="shared" ref="P261:P324" si="19">C261-D261</f>
        <v>-4378034</v>
      </c>
    </row>
    <row r="262" spans="1:16" ht="15" hidden="1" customHeight="1" x14ac:dyDescent="0.25">
      <c r="A262" s="102">
        <v>23102003</v>
      </c>
      <c r="B262" s="31" t="s">
        <v>441</v>
      </c>
      <c r="C262" s="32">
        <v>0</v>
      </c>
      <c r="D262" s="32">
        <v>459382</v>
      </c>
      <c r="E262" s="32">
        <v>0</v>
      </c>
      <c r="F262" s="32">
        <v>0</v>
      </c>
      <c r="G262" s="32">
        <v>0</v>
      </c>
      <c r="H262" s="32">
        <v>459382</v>
      </c>
      <c r="I262" s="165" t="s">
        <v>694</v>
      </c>
      <c r="J262" s="165" t="s">
        <v>133</v>
      </c>
      <c r="K262" s="165" t="s">
        <v>135</v>
      </c>
      <c r="L262" s="165" t="s">
        <v>135</v>
      </c>
      <c r="M262" s="168">
        <f t="shared" si="16"/>
        <v>-459382</v>
      </c>
      <c r="N262" s="168">
        <f t="shared" si="17"/>
        <v>-459382</v>
      </c>
      <c r="O262" s="167">
        <f t="shared" si="18"/>
        <v>-459382</v>
      </c>
      <c r="P262" s="167">
        <f t="shared" si="19"/>
        <v>-459382</v>
      </c>
    </row>
    <row r="263" spans="1:16" ht="15" hidden="1" customHeight="1" x14ac:dyDescent="0.25">
      <c r="A263" s="102">
        <v>23102004</v>
      </c>
      <c r="B263" s="31" t="s">
        <v>440</v>
      </c>
      <c r="C263" s="32">
        <v>0</v>
      </c>
      <c r="D263" s="32">
        <v>18654</v>
      </c>
      <c r="E263" s="32">
        <v>0</v>
      </c>
      <c r="F263" s="32">
        <v>0</v>
      </c>
      <c r="G263" s="32">
        <v>0</v>
      </c>
      <c r="H263" s="32">
        <v>18654</v>
      </c>
      <c r="I263" s="165" t="s">
        <v>694</v>
      </c>
      <c r="J263" s="165" t="s">
        <v>133</v>
      </c>
      <c r="K263" s="165" t="s">
        <v>135</v>
      </c>
      <c r="L263" s="165" t="s">
        <v>135</v>
      </c>
      <c r="M263" s="168">
        <f t="shared" si="16"/>
        <v>-18654</v>
      </c>
      <c r="N263" s="168">
        <f t="shared" si="17"/>
        <v>-18654</v>
      </c>
      <c r="O263" s="167">
        <f t="shared" si="18"/>
        <v>-18654</v>
      </c>
      <c r="P263" s="167">
        <f t="shared" si="19"/>
        <v>-18654</v>
      </c>
    </row>
    <row r="264" spans="1:16" ht="15" hidden="1" customHeight="1" x14ac:dyDescent="0.25">
      <c r="A264" s="102">
        <v>23102005</v>
      </c>
      <c r="B264" s="31" t="s">
        <v>439</v>
      </c>
      <c r="C264" s="32">
        <v>0</v>
      </c>
      <c r="D264" s="32">
        <v>403478</v>
      </c>
      <c r="E264" s="32">
        <v>0</v>
      </c>
      <c r="F264" s="32">
        <v>0</v>
      </c>
      <c r="G264" s="32">
        <v>0</v>
      </c>
      <c r="H264" s="32">
        <v>403478</v>
      </c>
      <c r="I264" s="165" t="s">
        <v>694</v>
      </c>
      <c r="J264" s="165" t="s">
        <v>133</v>
      </c>
      <c r="K264" s="165" t="s">
        <v>135</v>
      </c>
      <c r="L264" s="165" t="s">
        <v>135</v>
      </c>
      <c r="M264" s="168">
        <f t="shared" si="16"/>
        <v>-403478</v>
      </c>
      <c r="N264" s="168">
        <f t="shared" si="17"/>
        <v>-403478</v>
      </c>
      <c r="O264" s="167">
        <f t="shared" si="18"/>
        <v>-403478</v>
      </c>
      <c r="P264" s="167">
        <f t="shared" si="19"/>
        <v>-403478</v>
      </c>
    </row>
    <row r="265" spans="1:16" ht="15" hidden="1" customHeight="1" x14ac:dyDescent="0.25">
      <c r="A265" s="102">
        <v>23102006</v>
      </c>
      <c r="B265" s="31" t="s">
        <v>438</v>
      </c>
      <c r="C265" s="32">
        <v>0</v>
      </c>
      <c r="D265" s="32">
        <v>3496520</v>
      </c>
      <c r="E265" s="32">
        <v>0</v>
      </c>
      <c r="F265" s="32">
        <v>0</v>
      </c>
      <c r="G265" s="32">
        <v>0</v>
      </c>
      <c r="H265" s="32">
        <v>3496520</v>
      </c>
      <c r="I265" s="165" t="s">
        <v>694</v>
      </c>
      <c r="J265" s="165" t="s">
        <v>133</v>
      </c>
      <c r="K265" s="165" t="s">
        <v>135</v>
      </c>
      <c r="L265" s="165" t="s">
        <v>135</v>
      </c>
      <c r="M265" s="168">
        <f t="shared" si="16"/>
        <v>-3496520</v>
      </c>
      <c r="N265" s="168">
        <f t="shared" si="17"/>
        <v>-3496520</v>
      </c>
      <c r="O265" s="167">
        <f t="shared" si="18"/>
        <v>-3496520</v>
      </c>
      <c r="P265" s="167">
        <f t="shared" si="19"/>
        <v>-3496520</v>
      </c>
    </row>
    <row r="266" spans="1:16" ht="15" hidden="1" customHeight="1" x14ac:dyDescent="0.25">
      <c r="A266" s="102">
        <v>23103</v>
      </c>
      <c r="B266" s="31" t="s">
        <v>437</v>
      </c>
      <c r="C266" s="32">
        <v>0</v>
      </c>
      <c r="D266" s="32">
        <v>136610314</v>
      </c>
      <c r="E266" s="32">
        <v>0</v>
      </c>
      <c r="F266" s="32">
        <v>0</v>
      </c>
      <c r="G266" s="32">
        <v>0</v>
      </c>
      <c r="H266" s="32">
        <v>136610314</v>
      </c>
      <c r="I266" s="165"/>
      <c r="J266" s="165"/>
      <c r="K266" s="165"/>
      <c r="L266" s="165"/>
      <c r="M266" s="168">
        <f t="shared" si="16"/>
        <v>-136610314</v>
      </c>
      <c r="N266" s="168">
        <f t="shared" si="17"/>
        <v>-136610314</v>
      </c>
      <c r="O266" s="167">
        <f t="shared" si="18"/>
        <v>-136610314</v>
      </c>
      <c r="P266" s="167">
        <f t="shared" si="19"/>
        <v>-136610314</v>
      </c>
    </row>
    <row r="267" spans="1:16" ht="15" hidden="1" customHeight="1" x14ac:dyDescent="0.25">
      <c r="A267" s="102">
        <v>23103002</v>
      </c>
      <c r="B267" s="31" t="s">
        <v>436</v>
      </c>
      <c r="C267" s="32">
        <v>0</v>
      </c>
      <c r="D267" s="32">
        <v>114931218</v>
      </c>
      <c r="E267" s="32">
        <v>0</v>
      </c>
      <c r="F267" s="32">
        <v>0</v>
      </c>
      <c r="G267" s="32">
        <v>0</v>
      </c>
      <c r="H267" s="32">
        <v>114931218</v>
      </c>
      <c r="I267" s="165" t="s">
        <v>694</v>
      </c>
      <c r="J267" s="165" t="s">
        <v>133</v>
      </c>
      <c r="K267" s="165" t="s">
        <v>136</v>
      </c>
      <c r="L267" s="165" t="s">
        <v>136</v>
      </c>
      <c r="M267" s="168">
        <f t="shared" si="16"/>
        <v>-114931218</v>
      </c>
      <c r="N267" s="168">
        <f t="shared" si="17"/>
        <v>-114931218</v>
      </c>
      <c r="O267" s="167">
        <f t="shared" si="18"/>
        <v>-114931218</v>
      </c>
      <c r="P267" s="167">
        <f t="shared" si="19"/>
        <v>-114931218</v>
      </c>
    </row>
    <row r="268" spans="1:16" ht="15" hidden="1" customHeight="1" x14ac:dyDescent="0.25">
      <c r="A268" s="102">
        <v>23103003</v>
      </c>
      <c r="B268" s="31" t="s">
        <v>435</v>
      </c>
      <c r="C268" s="32">
        <v>0</v>
      </c>
      <c r="D268" s="32">
        <v>21679096</v>
      </c>
      <c r="E268" s="32">
        <v>0</v>
      </c>
      <c r="F268" s="32">
        <v>0</v>
      </c>
      <c r="G268" s="32">
        <v>0</v>
      </c>
      <c r="H268" s="32">
        <v>21679096</v>
      </c>
      <c r="I268" s="165" t="s">
        <v>694</v>
      </c>
      <c r="J268" s="165" t="s">
        <v>133</v>
      </c>
      <c r="K268" s="165" t="s">
        <v>136</v>
      </c>
      <c r="L268" s="165" t="s">
        <v>136</v>
      </c>
      <c r="M268" s="168">
        <f t="shared" si="16"/>
        <v>-21679096</v>
      </c>
      <c r="N268" s="168">
        <f t="shared" si="17"/>
        <v>-21679096</v>
      </c>
      <c r="O268" s="167">
        <f t="shared" si="18"/>
        <v>-21679096</v>
      </c>
      <c r="P268" s="167">
        <f t="shared" si="19"/>
        <v>-21679096</v>
      </c>
    </row>
    <row r="269" spans="1:16" ht="15" hidden="1" customHeight="1" x14ac:dyDescent="0.25">
      <c r="A269" s="101">
        <v>3</v>
      </c>
      <c r="B269" s="30" t="s">
        <v>434</v>
      </c>
      <c r="C269" s="33">
        <v>0</v>
      </c>
      <c r="D269" s="32">
        <v>0</v>
      </c>
      <c r="E269" s="33">
        <v>688591.68</v>
      </c>
      <c r="F269" s="33">
        <v>32385044.379999999</v>
      </c>
      <c r="G269" s="32">
        <v>0</v>
      </c>
      <c r="H269" s="33">
        <v>31696452.699999999</v>
      </c>
      <c r="I269" s="165"/>
      <c r="J269" s="165"/>
      <c r="K269" s="165"/>
      <c r="L269" s="165"/>
      <c r="M269" s="168">
        <f t="shared" si="16"/>
        <v>-31696453</v>
      </c>
      <c r="N269" s="168">
        <f t="shared" si="17"/>
        <v>0</v>
      </c>
      <c r="O269" s="167">
        <f t="shared" si="18"/>
        <v>-31696452.699999999</v>
      </c>
      <c r="P269" s="167">
        <f t="shared" si="19"/>
        <v>0</v>
      </c>
    </row>
    <row r="270" spans="1:16" ht="15" hidden="1" customHeight="1" x14ac:dyDescent="0.25">
      <c r="A270" s="102">
        <v>31</v>
      </c>
      <c r="B270" s="31" t="s">
        <v>433</v>
      </c>
      <c r="C270" s="32">
        <v>0</v>
      </c>
      <c r="D270" s="32">
        <v>0</v>
      </c>
      <c r="E270" s="32">
        <v>688591.68</v>
      </c>
      <c r="F270" s="32">
        <v>32385044.379999999</v>
      </c>
      <c r="G270" s="32">
        <v>0</v>
      </c>
      <c r="H270" s="32">
        <v>31696452.699999999</v>
      </c>
      <c r="I270" s="165"/>
      <c r="J270" s="165"/>
      <c r="K270" s="165"/>
      <c r="L270" s="165"/>
      <c r="M270" s="168">
        <f t="shared" si="16"/>
        <v>-31696453</v>
      </c>
      <c r="N270" s="168">
        <f t="shared" si="17"/>
        <v>0</v>
      </c>
      <c r="O270" s="167">
        <f t="shared" si="18"/>
        <v>-31696452.699999999</v>
      </c>
      <c r="P270" s="167">
        <f t="shared" si="19"/>
        <v>0</v>
      </c>
    </row>
    <row r="271" spans="1:16" ht="15" hidden="1" customHeight="1" x14ac:dyDescent="0.25">
      <c r="A271" s="102">
        <v>311</v>
      </c>
      <c r="B271" s="31" t="s">
        <v>432</v>
      </c>
      <c r="C271" s="32">
        <v>0</v>
      </c>
      <c r="D271" s="32">
        <v>0</v>
      </c>
      <c r="E271" s="32">
        <v>627094</v>
      </c>
      <c r="F271" s="32">
        <v>13090916.02</v>
      </c>
      <c r="G271" s="32">
        <v>0</v>
      </c>
      <c r="H271" s="32">
        <v>12463822.02</v>
      </c>
      <c r="I271" s="165"/>
      <c r="J271" s="165"/>
      <c r="K271" s="165"/>
      <c r="L271" s="165"/>
      <c r="M271" s="168">
        <f t="shared" si="16"/>
        <v>-12463822</v>
      </c>
      <c r="N271" s="168">
        <f t="shared" si="17"/>
        <v>0</v>
      </c>
      <c r="O271" s="167">
        <f t="shared" si="18"/>
        <v>-12463822.02</v>
      </c>
      <c r="P271" s="167">
        <f t="shared" si="19"/>
        <v>0</v>
      </c>
    </row>
    <row r="272" spans="1:16" ht="15" hidden="1" customHeight="1" x14ac:dyDescent="0.25">
      <c r="A272" s="102">
        <v>31101</v>
      </c>
      <c r="B272" s="31" t="s">
        <v>431</v>
      </c>
      <c r="C272" s="32">
        <v>0</v>
      </c>
      <c r="D272" s="32">
        <v>0</v>
      </c>
      <c r="E272" s="32">
        <v>0</v>
      </c>
      <c r="F272" s="32">
        <v>2777283.92</v>
      </c>
      <c r="G272" s="32">
        <v>0</v>
      </c>
      <c r="H272" s="32">
        <v>2777283.92</v>
      </c>
      <c r="I272" s="165"/>
      <c r="J272" s="165"/>
      <c r="K272" s="165"/>
      <c r="L272" s="165"/>
      <c r="M272" s="168">
        <f t="shared" si="16"/>
        <v>-2777284</v>
      </c>
      <c r="N272" s="168">
        <f t="shared" si="17"/>
        <v>0</v>
      </c>
      <c r="O272" s="167">
        <f t="shared" si="18"/>
        <v>-2777283.92</v>
      </c>
      <c r="P272" s="167">
        <f t="shared" si="19"/>
        <v>0</v>
      </c>
    </row>
    <row r="273" spans="1:16" ht="15" hidden="1" customHeight="1" x14ac:dyDescent="0.25">
      <c r="A273" s="102">
        <v>31101001</v>
      </c>
      <c r="B273" s="31" t="s">
        <v>430</v>
      </c>
      <c r="C273" s="32">
        <v>0</v>
      </c>
      <c r="D273" s="32">
        <v>0</v>
      </c>
      <c r="E273" s="32">
        <v>0</v>
      </c>
      <c r="F273" s="32">
        <v>2777283.92</v>
      </c>
      <c r="G273" s="32">
        <v>0</v>
      </c>
      <c r="H273" s="32">
        <v>2777283.92</v>
      </c>
      <c r="I273" s="165" t="s">
        <v>695</v>
      </c>
      <c r="J273" s="165" t="s">
        <v>712</v>
      </c>
      <c r="K273" s="165" t="s">
        <v>716</v>
      </c>
      <c r="L273" s="165" t="s">
        <v>91</v>
      </c>
      <c r="M273" s="168">
        <f t="shared" si="16"/>
        <v>-2777284</v>
      </c>
      <c r="N273" s="168">
        <f t="shared" si="17"/>
        <v>0</v>
      </c>
      <c r="O273" s="167">
        <f t="shared" si="18"/>
        <v>-2777283.92</v>
      </c>
      <c r="P273" s="167">
        <f t="shared" si="19"/>
        <v>0</v>
      </c>
    </row>
    <row r="274" spans="1:16" ht="15" hidden="1" customHeight="1" x14ac:dyDescent="0.25">
      <c r="A274" s="102">
        <v>31102</v>
      </c>
      <c r="B274" s="31" t="s">
        <v>429</v>
      </c>
      <c r="C274" s="32">
        <v>0</v>
      </c>
      <c r="D274" s="32">
        <v>0</v>
      </c>
      <c r="E274" s="32">
        <v>627094</v>
      </c>
      <c r="F274" s="32">
        <v>10260182.1</v>
      </c>
      <c r="G274" s="32">
        <v>0</v>
      </c>
      <c r="H274" s="32">
        <v>9633088.0999999996</v>
      </c>
      <c r="I274" s="165"/>
      <c r="J274" s="165"/>
      <c r="K274" s="165"/>
      <c r="L274" s="165"/>
      <c r="M274" s="168">
        <f t="shared" si="16"/>
        <v>-9633088</v>
      </c>
      <c r="N274" s="168">
        <f t="shared" si="17"/>
        <v>0</v>
      </c>
      <c r="O274" s="167">
        <f t="shared" si="18"/>
        <v>-9633088.0999999996</v>
      </c>
      <c r="P274" s="167">
        <f t="shared" si="19"/>
        <v>0</v>
      </c>
    </row>
    <row r="275" spans="1:16" ht="15" hidden="1" customHeight="1" x14ac:dyDescent="0.25">
      <c r="A275" s="102">
        <v>31102007</v>
      </c>
      <c r="B275" s="31" t="s">
        <v>428</v>
      </c>
      <c r="C275" s="32">
        <v>0</v>
      </c>
      <c r="D275" s="32">
        <v>0</v>
      </c>
      <c r="E275" s="32">
        <v>504006</v>
      </c>
      <c r="F275" s="32">
        <v>854386.76</v>
      </c>
      <c r="G275" s="32">
        <v>0</v>
      </c>
      <c r="H275" s="32">
        <v>350380.76</v>
      </c>
      <c r="I275" s="165" t="s">
        <v>695</v>
      </c>
      <c r="J275" s="165" t="s">
        <v>712</v>
      </c>
      <c r="K275" s="165" t="s">
        <v>716</v>
      </c>
      <c r="L275" s="165" t="s">
        <v>93</v>
      </c>
      <c r="M275" s="168">
        <f t="shared" si="16"/>
        <v>-350381</v>
      </c>
      <c r="N275" s="168">
        <f t="shared" si="17"/>
        <v>0</v>
      </c>
      <c r="O275" s="167">
        <f t="shared" si="18"/>
        <v>-350380.76</v>
      </c>
      <c r="P275" s="167">
        <f t="shared" si="19"/>
        <v>0</v>
      </c>
    </row>
    <row r="276" spans="1:16" ht="15" hidden="1" customHeight="1" x14ac:dyDescent="0.25">
      <c r="A276" s="102">
        <v>3110200701</v>
      </c>
      <c r="B276" s="31" t="s">
        <v>427</v>
      </c>
      <c r="C276" s="32">
        <v>0</v>
      </c>
      <c r="D276" s="32">
        <v>0</v>
      </c>
      <c r="E276" s="32">
        <v>504006</v>
      </c>
      <c r="F276" s="32">
        <v>854386.76</v>
      </c>
      <c r="G276" s="32">
        <v>0</v>
      </c>
      <c r="H276" s="32">
        <v>350380.76</v>
      </c>
      <c r="I276" s="165"/>
      <c r="J276" s="165"/>
      <c r="K276" s="165"/>
      <c r="L276" s="165"/>
      <c r="M276" s="168">
        <f t="shared" si="16"/>
        <v>-350381</v>
      </c>
      <c r="N276" s="168">
        <f t="shared" si="17"/>
        <v>0</v>
      </c>
      <c r="O276" s="167">
        <f t="shared" si="18"/>
        <v>-350380.76</v>
      </c>
      <c r="P276" s="167">
        <f t="shared" si="19"/>
        <v>0</v>
      </c>
    </row>
    <row r="277" spans="1:16" ht="15" hidden="1" customHeight="1" x14ac:dyDescent="0.25">
      <c r="A277" s="102">
        <v>31102008</v>
      </c>
      <c r="B277" s="31" t="s">
        <v>426</v>
      </c>
      <c r="C277" s="32">
        <v>0</v>
      </c>
      <c r="D277" s="32">
        <v>0</v>
      </c>
      <c r="E277" s="32">
        <v>5800</v>
      </c>
      <c r="F277" s="32">
        <v>7585.1</v>
      </c>
      <c r="G277" s="32">
        <v>0</v>
      </c>
      <c r="H277" s="32">
        <v>1785.1</v>
      </c>
      <c r="I277" s="165" t="s">
        <v>695</v>
      </c>
      <c r="J277" s="165" t="s">
        <v>712</v>
      </c>
      <c r="K277" s="165" t="s">
        <v>716</v>
      </c>
      <c r="L277" s="165" t="s">
        <v>92</v>
      </c>
      <c r="M277" s="168">
        <f t="shared" si="16"/>
        <v>-1785</v>
      </c>
      <c r="N277" s="168">
        <f t="shared" si="17"/>
        <v>0</v>
      </c>
      <c r="O277" s="167">
        <f t="shared" si="18"/>
        <v>-1785.1</v>
      </c>
      <c r="P277" s="167">
        <f t="shared" si="19"/>
        <v>0</v>
      </c>
    </row>
    <row r="278" spans="1:16" ht="15" hidden="1" customHeight="1" x14ac:dyDescent="0.25">
      <c r="A278" s="102">
        <v>3110200801</v>
      </c>
      <c r="B278" s="31" t="s">
        <v>425</v>
      </c>
      <c r="C278" s="32">
        <v>0</v>
      </c>
      <c r="D278" s="32">
        <v>0</v>
      </c>
      <c r="E278" s="32">
        <v>5800</v>
      </c>
      <c r="F278" s="32">
        <v>7585.1</v>
      </c>
      <c r="G278" s="32">
        <v>0</v>
      </c>
      <c r="H278" s="32">
        <v>1785.1</v>
      </c>
      <c r="I278" s="165"/>
      <c r="J278" s="165"/>
      <c r="K278" s="165"/>
      <c r="L278" s="165"/>
      <c r="M278" s="168">
        <f t="shared" si="16"/>
        <v>-1785</v>
      </c>
      <c r="N278" s="168">
        <f t="shared" si="17"/>
        <v>0</v>
      </c>
      <c r="O278" s="167">
        <f t="shared" si="18"/>
        <v>-1785.1</v>
      </c>
      <c r="P278" s="167">
        <f t="shared" si="19"/>
        <v>0</v>
      </c>
    </row>
    <row r="279" spans="1:16" ht="15" hidden="1" customHeight="1" x14ac:dyDescent="0.25">
      <c r="A279" s="102">
        <v>31102009</v>
      </c>
      <c r="B279" s="31" t="s">
        <v>424</v>
      </c>
      <c r="C279" s="32">
        <v>0</v>
      </c>
      <c r="D279" s="32">
        <v>0</v>
      </c>
      <c r="E279" s="32">
        <v>117288</v>
      </c>
      <c r="F279" s="32">
        <v>401352.29</v>
      </c>
      <c r="G279" s="32">
        <v>0</v>
      </c>
      <c r="H279" s="32">
        <v>284064.28999999998</v>
      </c>
      <c r="I279" s="165" t="s">
        <v>695</v>
      </c>
      <c r="J279" s="165" t="s">
        <v>712</v>
      </c>
      <c r="K279" s="165" t="s">
        <v>716</v>
      </c>
      <c r="L279" s="165" t="s">
        <v>94</v>
      </c>
      <c r="M279" s="168">
        <f t="shared" si="16"/>
        <v>-284064</v>
      </c>
      <c r="N279" s="168">
        <f t="shared" si="17"/>
        <v>0</v>
      </c>
      <c r="O279" s="167">
        <f t="shared" si="18"/>
        <v>-284064.28999999998</v>
      </c>
      <c r="P279" s="167">
        <f t="shared" si="19"/>
        <v>0</v>
      </c>
    </row>
    <row r="280" spans="1:16" ht="15" hidden="1" customHeight="1" x14ac:dyDescent="0.25">
      <c r="A280" s="102">
        <v>3110200901</v>
      </c>
      <c r="B280" s="31" t="s">
        <v>423</v>
      </c>
      <c r="C280" s="32">
        <v>0</v>
      </c>
      <c r="D280" s="32">
        <v>0</v>
      </c>
      <c r="E280" s="32">
        <v>117288</v>
      </c>
      <c r="F280" s="32">
        <v>401352.29</v>
      </c>
      <c r="G280" s="32">
        <v>0</v>
      </c>
      <c r="H280" s="32">
        <v>284064.28999999998</v>
      </c>
      <c r="I280" s="165"/>
      <c r="J280" s="165"/>
      <c r="K280" s="165"/>
      <c r="L280" s="165"/>
      <c r="M280" s="168">
        <f t="shared" si="16"/>
        <v>-284064</v>
      </c>
      <c r="N280" s="168">
        <f t="shared" si="17"/>
        <v>0</v>
      </c>
      <c r="O280" s="167">
        <f t="shared" si="18"/>
        <v>-284064.28999999998</v>
      </c>
      <c r="P280" s="167">
        <f t="shared" si="19"/>
        <v>0</v>
      </c>
    </row>
    <row r="281" spans="1:16" ht="15" hidden="1" customHeight="1" x14ac:dyDescent="0.25">
      <c r="A281" s="102">
        <v>31102010</v>
      </c>
      <c r="B281" s="31" t="s">
        <v>422</v>
      </c>
      <c r="C281" s="32">
        <v>0</v>
      </c>
      <c r="D281" s="32">
        <v>0</v>
      </c>
      <c r="E281" s="32">
        <v>0</v>
      </c>
      <c r="F281" s="32">
        <v>5932142.8499999996</v>
      </c>
      <c r="G281" s="32">
        <v>0</v>
      </c>
      <c r="H281" s="32">
        <v>5932142.8499999996</v>
      </c>
      <c r="I281" s="165"/>
      <c r="J281" s="165"/>
      <c r="K281" s="165"/>
      <c r="L281" s="165"/>
      <c r="M281" s="168">
        <f t="shared" si="16"/>
        <v>-5932143</v>
      </c>
      <c r="N281" s="168">
        <f t="shared" si="17"/>
        <v>0</v>
      </c>
      <c r="O281" s="167">
        <f t="shared" si="18"/>
        <v>-5932142.8499999996</v>
      </c>
      <c r="P281" s="167">
        <f t="shared" si="19"/>
        <v>0</v>
      </c>
    </row>
    <row r="282" spans="1:16" ht="15" hidden="1" customHeight="1" x14ac:dyDescent="0.25">
      <c r="A282" s="102">
        <v>3110201001</v>
      </c>
      <c r="B282" s="31" t="s">
        <v>421</v>
      </c>
      <c r="C282" s="32">
        <v>0</v>
      </c>
      <c r="D282" s="32">
        <v>0</v>
      </c>
      <c r="E282" s="32">
        <v>0</v>
      </c>
      <c r="F282" s="32">
        <v>3084</v>
      </c>
      <c r="G282" s="32">
        <v>0</v>
      </c>
      <c r="H282" s="32">
        <v>3084</v>
      </c>
      <c r="I282" s="165" t="s">
        <v>695</v>
      </c>
      <c r="J282" s="165" t="s">
        <v>712</v>
      </c>
      <c r="K282" s="165" t="s">
        <v>713</v>
      </c>
      <c r="L282" s="165" t="s">
        <v>90</v>
      </c>
      <c r="M282" s="168">
        <f t="shared" si="16"/>
        <v>-3084</v>
      </c>
      <c r="N282" s="168">
        <f t="shared" si="17"/>
        <v>0</v>
      </c>
      <c r="O282" s="167">
        <f t="shared" si="18"/>
        <v>-3084</v>
      </c>
      <c r="P282" s="167">
        <f t="shared" si="19"/>
        <v>0</v>
      </c>
    </row>
    <row r="283" spans="1:16" ht="15" hidden="1" customHeight="1" x14ac:dyDescent="0.25">
      <c r="A283" s="102">
        <v>3110201002</v>
      </c>
      <c r="B283" s="31" t="s">
        <v>420</v>
      </c>
      <c r="C283" s="32">
        <v>0</v>
      </c>
      <c r="D283" s="32">
        <v>0</v>
      </c>
      <c r="E283" s="32">
        <v>0</v>
      </c>
      <c r="F283" s="32">
        <v>5588130</v>
      </c>
      <c r="G283" s="32">
        <v>0</v>
      </c>
      <c r="H283" s="32">
        <v>5588130</v>
      </c>
      <c r="I283" s="165" t="s">
        <v>695</v>
      </c>
      <c r="J283" s="165" t="s">
        <v>712</v>
      </c>
      <c r="K283" s="165" t="s">
        <v>713</v>
      </c>
      <c r="L283" s="165" t="s">
        <v>90</v>
      </c>
      <c r="M283" s="168">
        <f t="shared" si="16"/>
        <v>-5588130</v>
      </c>
      <c r="N283" s="168">
        <f t="shared" si="17"/>
        <v>0</v>
      </c>
      <c r="O283" s="167">
        <f t="shared" si="18"/>
        <v>-5588130</v>
      </c>
      <c r="P283" s="167">
        <f t="shared" si="19"/>
        <v>0</v>
      </c>
    </row>
    <row r="284" spans="1:16" ht="15" hidden="1" customHeight="1" x14ac:dyDescent="0.25">
      <c r="A284" s="102">
        <v>3110201003</v>
      </c>
      <c r="B284" s="31" t="s">
        <v>419</v>
      </c>
      <c r="C284" s="32">
        <v>0</v>
      </c>
      <c r="D284" s="32">
        <v>0</v>
      </c>
      <c r="E284" s="32">
        <v>0</v>
      </c>
      <c r="F284" s="32">
        <v>340928.85</v>
      </c>
      <c r="G284" s="32">
        <v>0</v>
      </c>
      <c r="H284" s="32">
        <v>340928.85</v>
      </c>
      <c r="I284" s="165" t="s">
        <v>695</v>
      </c>
      <c r="J284" s="165" t="s">
        <v>712</v>
      </c>
      <c r="K284" s="165" t="s">
        <v>713</v>
      </c>
      <c r="L284" s="165" t="s">
        <v>90</v>
      </c>
      <c r="M284" s="168">
        <f t="shared" si="16"/>
        <v>-340929</v>
      </c>
      <c r="N284" s="168">
        <f t="shared" si="17"/>
        <v>0</v>
      </c>
      <c r="O284" s="167">
        <f t="shared" si="18"/>
        <v>-340928.85</v>
      </c>
      <c r="P284" s="167">
        <f t="shared" si="19"/>
        <v>0</v>
      </c>
    </row>
    <row r="285" spans="1:16" ht="15" hidden="1" customHeight="1" x14ac:dyDescent="0.25">
      <c r="A285" s="102">
        <v>31102011</v>
      </c>
      <c r="B285" s="31" t="s">
        <v>418</v>
      </c>
      <c r="C285" s="32">
        <v>0</v>
      </c>
      <c r="D285" s="32">
        <v>0</v>
      </c>
      <c r="E285" s="32">
        <v>0</v>
      </c>
      <c r="F285" s="32">
        <v>2655046.36</v>
      </c>
      <c r="G285" s="32">
        <v>0</v>
      </c>
      <c r="H285" s="32">
        <v>2655046.36</v>
      </c>
      <c r="I285" s="165"/>
      <c r="J285" s="165"/>
      <c r="K285" s="165"/>
      <c r="L285" s="165"/>
      <c r="M285" s="168">
        <f t="shared" si="16"/>
        <v>-2655046</v>
      </c>
      <c r="N285" s="168">
        <f t="shared" si="17"/>
        <v>0</v>
      </c>
      <c r="O285" s="167">
        <f t="shared" si="18"/>
        <v>-2655046.36</v>
      </c>
      <c r="P285" s="167">
        <f t="shared" si="19"/>
        <v>0</v>
      </c>
    </row>
    <row r="286" spans="1:16" ht="15" hidden="1" customHeight="1" x14ac:dyDescent="0.25">
      <c r="A286" s="102">
        <v>3110201101</v>
      </c>
      <c r="B286" s="31" t="s">
        <v>417</v>
      </c>
      <c r="C286" s="32">
        <v>0</v>
      </c>
      <c r="D286" s="32">
        <v>0</v>
      </c>
      <c r="E286" s="32">
        <v>0</v>
      </c>
      <c r="F286" s="32">
        <v>104082.19</v>
      </c>
      <c r="G286" s="32">
        <v>0</v>
      </c>
      <c r="H286" s="32">
        <v>104082.19</v>
      </c>
      <c r="I286" s="165" t="s">
        <v>695</v>
      </c>
      <c r="J286" s="165" t="s">
        <v>712</v>
      </c>
      <c r="K286" s="165" t="s">
        <v>713</v>
      </c>
      <c r="L286" s="165" t="s">
        <v>90</v>
      </c>
      <c r="M286" s="168">
        <f t="shared" si="16"/>
        <v>-104082</v>
      </c>
      <c r="N286" s="168">
        <f t="shared" si="17"/>
        <v>0</v>
      </c>
      <c r="O286" s="167">
        <f t="shared" si="18"/>
        <v>-104082.19</v>
      </c>
      <c r="P286" s="167">
        <f t="shared" si="19"/>
        <v>0</v>
      </c>
    </row>
    <row r="287" spans="1:16" ht="15" hidden="1" customHeight="1" x14ac:dyDescent="0.25">
      <c r="A287" s="102">
        <v>3110201102</v>
      </c>
      <c r="B287" s="31" t="s">
        <v>416</v>
      </c>
      <c r="C287" s="32">
        <v>0</v>
      </c>
      <c r="D287" s="32">
        <v>0</v>
      </c>
      <c r="E287" s="32">
        <v>0</v>
      </c>
      <c r="F287" s="32">
        <v>100</v>
      </c>
      <c r="G287" s="32">
        <v>0</v>
      </c>
      <c r="H287" s="32">
        <v>100</v>
      </c>
      <c r="I287" s="165" t="s">
        <v>695</v>
      </c>
      <c r="J287" s="165" t="s">
        <v>712</v>
      </c>
      <c r="K287" s="165" t="s">
        <v>713</v>
      </c>
      <c r="L287" s="165" t="s">
        <v>90</v>
      </c>
      <c r="M287" s="168">
        <f t="shared" si="16"/>
        <v>-100</v>
      </c>
      <c r="N287" s="168">
        <f t="shared" si="17"/>
        <v>0</v>
      </c>
      <c r="O287" s="167">
        <f t="shared" si="18"/>
        <v>-100</v>
      </c>
      <c r="P287" s="167">
        <f t="shared" si="19"/>
        <v>0</v>
      </c>
    </row>
    <row r="288" spans="1:16" ht="15" hidden="1" customHeight="1" x14ac:dyDescent="0.25">
      <c r="A288" s="102">
        <v>3110201104</v>
      </c>
      <c r="B288" s="31" t="s">
        <v>415</v>
      </c>
      <c r="C288" s="32">
        <v>0</v>
      </c>
      <c r="D288" s="32">
        <v>0</v>
      </c>
      <c r="E288" s="32">
        <v>0</v>
      </c>
      <c r="F288" s="32">
        <v>13748</v>
      </c>
      <c r="G288" s="32">
        <v>0</v>
      </c>
      <c r="H288" s="32">
        <v>13748</v>
      </c>
      <c r="I288" s="165" t="s">
        <v>695</v>
      </c>
      <c r="J288" s="165" t="s">
        <v>712</v>
      </c>
      <c r="K288" s="165" t="s">
        <v>713</v>
      </c>
      <c r="L288" s="165" t="s">
        <v>90</v>
      </c>
      <c r="M288" s="168">
        <f t="shared" si="16"/>
        <v>-13748</v>
      </c>
      <c r="N288" s="168">
        <f t="shared" si="17"/>
        <v>0</v>
      </c>
      <c r="O288" s="167">
        <f t="shared" si="18"/>
        <v>-13748</v>
      </c>
      <c r="P288" s="167">
        <f t="shared" si="19"/>
        <v>0</v>
      </c>
    </row>
    <row r="289" spans="1:16" ht="15" hidden="1" customHeight="1" x14ac:dyDescent="0.25">
      <c r="A289" s="102">
        <v>3110201107</v>
      </c>
      <c r="B289" s="31" t="s">
        <v>414</v>
      </c>
      <c r="C289" s="32">
        <v>0</v>
      </c>
      <c r="D289" s="32">
        <v>0</v>
      </c>
      <c r="E289" s="32">
        <v>0</v>
      </c>
      <c r="F289" s="32">
        <v>20317</v>
      </c>
      <c r="G289" s="32">
        <v>0</v>
      </c>
      <c r="H289" s="32">
        <v>20317</v>
      </c>
      <c r="I289" s="165" t="s">
        <v>695</v>
      </c>
      <c r="J289" s="165" t="s">
        <v>712</v>
      </c>
      <c r="K289" s="165" t="s">
        <v>713</v>
      </c>
      <c r="L289" s="165" t="s">
        <v>90</v>
      </c>
      <c r="M289" s="168">
        <f t="shared" si="16"/>
        <v>-20317</v>
      </c>
      <c r="N289" s="168">
        <f t="shared" si="17"/>
        <v>0</v>
      </c>
      <c r="O289" s="167">
        <f t="shared" si="18"/>
        <v>-20317</v>
      </c>
      <c r="P289" s="167">
        <f t="shared" si="19"/>
        <v>0</v>
      </c>
    </row>
    <row r="290" spans="1:16" ht="15" hidden="1" customHeight="1" x14ac:dyDescent="0.25">
      <c r="A290" s="102">
        <v>3110201108</v>
      </c>
      <c r="B290" s="31" t="s">
        <v>413</v>
      </c>
      <c r="C290" s="32">
        <v>0</v>
      </c>
      <c r="D290" s="32">
        <v>0</v>
      </c>
      <c r="E290" s="32">
        <v>0</v>
      </c>
      <c r="F290" s="32">
        <v>181397.7</v>
      </c>
      <c r="G290" s="32">
        <v>0</v>
      </c>
      <c r="H290" s="32">
        <v>181397.7</v>
      </c>
      <c r="I290" s="165" t="s">
        <v>695</v>
      </c>
      <c r="J290" s="165" t="s">
        <v>712</v>
      </c>
      <c r="K290" s="165" t="s">
        <v>713</v>
      </c>
      <c r="L290" s="165" t="s">
        <v>90</v>
      </c>
      <c r="M290" s="168">
        <f t="shared" si="16"/>
        <v>-181398</v>
      </c>
      <c r="N290" s="168">
        <f t="shared" si="17"/>
        <v>0</v>
      </c>
      <c r="O290" s="167">
        <f t="shared" si="18"/>
        <v>-181397.7</v>
      </c>
      <c r="P290" s="167">
        <f t="shared" si="19"/>
        <v>0</v>
      </c>
    </row>
    <row r="291" spans="1:16" ht="15" hidden="1" customHeight="1" x14ac:dyDescent="0.25">
      <c r="A291" s="102">
        <v>3110201109</v>
      </c>
      <c r="B291" s="31" t="s">
        <v>412</v>
      </c>
      <c r="C291" s="32">
        <v>0</v>
      </c>
      <c r="D291" s="32">
        <v>0</v>
      </c>
      <c r="E291" s="32">
        <v>0</v>
      </c>
      <c r="F291" s="32">
        <v>1570</v>
      </c>
      <c r="G291" s="32">
        <v>0</v>
      </c>
      <c r="H291" s="32">
        <v>1570</v>
      </c>
      <c r="I291" s="165" t="s">
        <v>695</v>
      </c>
      <c r="J291" s="165" t="s">
        <v>712</v>
      </c>
      <c r="K291" s="165" t="s">
        <v>713</v>
      </c>
      <c r="L291" s="165" t="s">
        <v>90</v>
      </c>
      <c r="M291" s="168">
        <f t="shared" si="16"/>
        <v>-1570</v>
      </c>
      <c r="N291" s="168">
        <f t="shared" si="17"/>
        <v>0</v>
      </c>
      <c r="O291" s="167">
        <f t="shared" si="18"/>
        <v>-1570</v>
      </c>
      <c r="P291" s="167">
        <f t="shared" si="19"/>
        <v>0</v>
      </c>
    </row>
    <row r="292" spans="1:16" ht="15" hidden="1" customHeight="1" x14ac:dyDescent="0.25">
      <c r="A292" s="102">
        <v>3110201110</v>
      </c>
      <c r="B292" s="31" t="s">
        <v>411</v>
      </c>
      <c r="C292" s="32">
        <v>0</v>
      </c>
      <c r="D292" s="32">
        <v>0</v>
      </c>
      <c r="E292" s="32">
        <v>0</v>
      </c>
      <c r="F292" s="32">
        <v>592014.9</v>
      </c>
      <c r="G292" s="32">
        <v>0</v>
      </c>
      <c r="H292" s="32">
        <v>592014.9</v>
      </c>
      <c r="I292" s="165" t="s">
        <v>695</v>
      </c>
      <c r="J292" s="165" t="s">
        <v>712</v>
      </c>
      <c r="K292" s="165" t="s">
        <v>713</v>
      </c>
      <c r="L292" s="165" t="s">
        <v>90</v>
      </c>
      <c r="M292" s="168">
        <f t="shared" si="16"/>
        <v>-592015</v>
      </c>
      <c r="N292" s="168">
        <f t="shared" si="17"/>
        <v>0</v>
      </c>
      <c r="O292" s="167">
        <f t="shared" si="18"/>
        <v>-592014.9</v>
      </c>
      <c r="P292" s="167">
        <f t="shared" si="19"/>
        <v>0</v>
      </c>
    </row>
    <row r="293" spans="1:16" ht="15" hidden="1" customHeight="1" x14ac:dyDescent="0.25">
      <c r="A293" s="102">
        <v>3110201111</v>
      </c>
      <c r="B293" s="31" t="s">
        <v>410</v>
      </c>
      <c r="C293" s="32">
        <v>0</v>
      </c>
      <c r="D293" s="32">
        <v>0</v>
      </c>
      <c r="E293" s="32">
        <v>0</v>
      </c>
      <c r="F293" s="32">
        <v>201267.14</v>
      </c>
      <c r="G293" s="32">
        <v>0</v>
      </c>
      <c r="H293" s="32">
        <v>201267.14</v>
      </c>
      <c r="I293" s="165" t="s">
        <v>695</v>
      </c>
      <c r="J293" s="165" t="s">
        <v>712</v>
      </c>
      <c r="K293" s="165" t="s">
        <v>713</v>
      </c>
      <c r="L293" s="165" t="s">
        <v>90</v>
      </c>
      <c r="M293" s="168">
        <f t="shared" si="16"/>
        <v>-201267</v>
      </c>
      <c r="N293" s="168">
        <f t="shared" si="17"/>
        <v>0</v>
      </c>
      <c r="O293" s="167">
        <f t="shared" si="18"/>
        <v>-201267.14</v>
      </c>
      <c r="P293" s="167">
        <f t="shared" si="19"/>
        <v>0</v>
      </c>
    </row>
    <row r="294" spans="1:16" ht="15" hidden="1" customHeight="1" x14ac:dyDescent="0.25">
      <c r="A294" s="102">
        <v>3110201112</v>
      </c>
      <c r="B294" s="31" t="s">
        <v>409</v>
      </c>
      <c r="C294" s="32">
        <v>0</v>
      </c>
      <c r="D294" s="32">
        <v>0</v>
      </c>
      <c r="E294" s="32">
        <v>0</v>
      </c>
      <c r="F294" s="32">
        <v>1028546.78</v>
      </c>
      <c r="G294" s="32">
        <v>0</v>
      </c>
      <c r="H294" s="32">
        <v>1028546.78</v>
      </c>
      <c r="I294" s="165" t="s">
        <v>695</v>
      </c>
      <c r="J294" s="165" t="s">
        <v>712</v>
      </c>
      <c r="K294" s="165" t="s">
        <v>713</v>
      </c>
      <c r="L294" s="165" t="s">
        <v>90</v>
      </c>
      <c r="M294" s="168">
        <f t="shared" si="16"/>
        <v>-1028547</v>
      </c>
      <c r="N294" s="168">
        <f t="shared" si="17"/>
        <v>0</v>
      </c>
      <c r="O294" s="167">
        <f t="shared" si="18"/>
        <v>-1028546.78</v>
      </c>
      <c r="P294" s="167">
        <f t="shared" si="19"/>
        <v>0</v>
      </c>
    </row>
    <row r="295" spans="1:16" ht="15" hidden="1" customHeight="1" x14ac:dyDescent="0.25">
      <c r="A295" s="102">
        <v>3110201113</v>
      </c>
      <c r="B295" s="31" t="s">
        <v>735</v>
      </c>
      <c r="C295" s="32">
        <v>0</v>
      </c>
      <c r="D295" s="32">
        <v>0</v>
      </c>
      <c r="E295" s="32">
        <v>0</v>
      </c>
      <c r="F295" s="32">
        <v>200</v>
      </c>
      <c r="G295" s="32">
        <v>0</v>
      </c>
      <c r="H295" s="32">
        <v>200</v>
      </c>
      <c r="I295" s="169" t="s">
        <v>695</v>
      </c>
      <c r="J295" s="169" t="s">
        <v>712</v>
      </c>
      <c r="K295" s="169" t="s">
        <v>713</v>
      </c>
      <c r="L295" s="169" t="s">
        <v>90</v>
      </c>
      <c r="M295" s="168">
        <f t="shared" si="16"/>
        <v>-200</v>
      </c>
      <c r="N295" s="168">
        <f t="shared" si="17"/>
        <v>0</v>
      </c>
      <c r="O295" s="167">
        <f t="shared" si="18"/>
        <v>-200</v>
      </c>
      <c r="P295" s="167">
        <f t="shared" si="19"/>
        <v>0</v>
      </c>
    </row>
    <row r="296" spans="1:16" ht="15" hidden="1" customHeight="1" x14ac:dyDescent="0.25">
      <c r="A296" s="102">
        <v>3110201114</v>
      </c>
      <c r="B296" s="31" t="s">
        <v>408</v>
      </c>
      <c r="C296" s="32">
        <v>0</v>
      </c>
      <c r="D296" s="32">
        <v>0</v>
      </c>
      <c r="E296" s="32">
        <v>0</v>
      </c>
      <c r="F296" s="32">
        <v>100</v>
      </c>
      <c r="G296" s="32">
        <v>0</v>
      </c>
      <c r="H296" s="32">
        <v>100</v>
      </c>
      <c r="I296" s="165" t="s">
        <v>695</v>
      </c>
      <c r="J296" s="165" t="s">
        <v>712</v>
      </c>
      <c r="K296" s="165" t="s">
        <v>713</v>
      </c>
      <c r="L296" s="165" t="s">
        <v>90</v>
      </c>
      <c r="M296" s="168">
        <f t="shared" si="16"/>
        <v>-100</v>
      </c>
      <c r="N296" s="168">
        <f t="shared" si="17"/>
        <v>0</v>
      </c>
      <c r="O296" s="167">
        <f t="shared" si="18"/>
        <v>-100</v>
      </c>
      <c r="P296" s="167">
        <f t="shared" si="19"/>
        <v>0</v>
      </c>
    </row>
    <row r="297" spans="1:16" ht="15" hidden="1" customHeight="1" x14ac:dyDescent="0.25">
      <c r="A297" s="102">
        <v>3110201115</v>
      </c>
      <c r="B297" s="31" t="s">
        <v>407</v>
      </c>
      <c r="C297" s="32">
        <v>0</v>
      </c>
      <c r="D297" s="32">
        <v>0</v>
      </c>
      <c r="E297" s="32">
        <v>0</v>
      </c>
      <c r="F297" s="32">
        <v>164960</v>
      </c>
      <c r="G297" s="32">
        <v>0</v>
      </c>
      <c r="H297" s="32">
        <v>164960</v>
      </c>
      <c r="I297" s="165" t="s">
        <v>695</v>
      </c>
      <c r="J297" s="165" t="s">
        <v>712</v>
      </c>
      <c r="K297" s="165" t="s">
        <v>713</v>
      </c>
      <c r="L297" s="165" t="s">
        <v>90</v>
      </c>
      <c r="M297" s="168">
        <f t="shared" si="16"/>
        <v>-164960</v>
      </c>
      <c r="N297" s="168">
        <f t="shared" si="17"/>
        <v>0</v>
      </c>
      <c r="O297" s="167">
        <f t="shared" si="18"/>
        <v>-164960</v>
      </c>
      <c r="P297" s="167">
        <f t="shared" si="19"/>
        <v>0</v>
      </c>
    </row>
    <row r="298" spans="1:16" ht="15" hidden="1" customHeight="1" x14ac:dyDescent="0.25">
      <c r="A298" s="102">
        <v>3110201116</v>
      </c>
      <c r="B298" s="31" t="s">
        <v>406</v>
      </c>
      <c r="C298" s="32">
        <v>0</v>
      </c>
      <c r="D298" s="32">
        <v>0</v>
      </c>
      <c r="E298" s="32">
        <v>0</v>
      </c>
      <c r="F298" s="32">
        <v>117688</v>
      </c>
      <c r="G298" s="32">
        <v>0</v>
      </c>
      <c r="H298" s="32">
        <v>117688</v>
      </c>
      <c r="I298" s="165" t="s">
        <v>695</v>
      </c>
      <c r="J298" s="165" t="s">
        <v>712</v>
      </c>
      <c r="K298" s="165" t="s">
        <v>713</v>
      </c>
      <c r="L298" s="165" t="s">
        <v>90</v>
      </c>
      <c r="M298" s="168">
        <f t="shared" si="16"/>
        <v>-117688</v>
      </c>
      <c r="N298" s="168">
        <f t="shared" si="17"/>
        <v>0</v>
      </c>
      <c r="O298" s="167">
        <f t="shared" si="18"/>
        <v>-117688</v>
      </c>
      <c r="P298" s="167">
        <f t="shared" si="19"/>
        <v>0</v>
      </c>
    </row>
    <row r="299" spans="1:16" ht="15" hidden="1" customHeight="1" x14ac:dyDescent="0.25">
      <c r="A299" s="102">
        <v>3110201117</v>
      </c>
      <c r="B299" s="31" t="s">
        <v>405</v>
      </c>
      <c r="C299" s="32">
        <v>0</v>
      </c>
      <c r="D299" s="32">
        <v>0</v>
      </c>
      <c r="E299" s="32">
        <v>0</v>
      </c>
      <c r="F299" s="32">
        <v>229054.65</v>
      </c>
      <c r="G299" s="32">
        <v>0</v>
      </c>
      <c r="H299" s="32">
        <v>229054.65</v>
      </c>
      <c r="I299" s="165" t="s">
        <v>695</v>
      </c>
      <c r="J299" s="165" t="s">
        <v>712</v>
      </c>
      <c r="K299" s="165" t="s">
        <v>713</v>
      </c>
      <c r="L299" s="165" t="s">
        <v>90</v>
      </c>
      <c r="M299" s="168">
        <f t="shared" si="16"/>
        <v>-229055</v>
      </c>
      <c r="N299" s="168">
        <f t="shared" si="17"/>
        <v>0</v>
      </c>
      <c r="O299" s="167">
        <f t="shared" si="18"/>
        <v>-229054.65</v>
      </c>
      <c r="P299" s="167">
        <f t="shared" si="19"/>
        <v>0</v>
      </c>
    </row>
    <row r="300" spans="1:16" ht="15" hidden="1" customHeight="1" x14ac:dyDescent="0.25">
      <c r="A300" s="102">
        <v>31102012</v>
      </c>
      <c r="B300" s="31" t="s">
        <v>404</v>
      </c>
      <c r="C300" s="32">
        <v>0</v>
      </c>
      <c r="D300" s="32">
        <v>0</v>
      </c>
      <c r="E300" s="32">
        <v>0</v>
      </c>
      <c r="F300" s="32">
        <v>409668.74</v>
      </c>
      <c r="G300" s="32">
        <v>0</v>
      </c>
      <c r="H300" s="32">
        <v>409668.74</v>
      </c>
      <c r="I300" s="165"/>
      <c r="J300" s="165"/>
      <c r="K300" s="165"/>
      <c r="L300" s="165"/>
      <c r="M300" s="168">
        <f t="shared" si="16"/>
        <v>-409669</v>
      </c>
      <c r="N300" s="168">
        <f t="shared" si="17"/>
        <v>0</v>
      </c>
      <c r="O300" s="167">
        <f t="shared" si="18"/>
        <v>-409668.74</v>
      </c>
      <c r="P300" s="167">
        <f t="shared" si="19"/>
        <v>0</v>
      </c>
    </row>
    <row r="301" spans="1:16" ht="15" hidden="1" customHeight="1" x14ac:dyDescent="0.25">
      <c r="A301" s="102">
        <v>3110201201</v>
      </c>
      <c r="B301" s="31" t="s">
        <v>403</v>
      </c>
      <c r="C301" s="32">
        <v>0</v>
      </c>
      <c r="D301" s="32">
        <v>0</v>
      </c>
      <c r="E301" s="32">
        <v>0</v>
      </c>
      <c r="F301" s="32">
        <v>59939.63</v>
      </c>
      <c r="G301" s="32">
        <v>0</v>
      </c>
      <c r="H301" s="32">
        <v>59939.63</v>
      </c>
      <c r="I301" s="165" t="s">
        <v>695</v>
      </c>
      <c r="J301" s="165" t="s">
        <v>712</v>
      </c>
      <c r="K301" s="165" t="s">
        <v>713</v>
      </c>
      <c r="L301" s="165" t="s">
        <v>90</v>
      </c>
      <c r="M301" s="168">
        <f t="shared" si="16"/>
        <v>-59940</v>
      </c>
      <c r="N301" s="168">
        <f t="shared" si="17"/>
        <v>0</v>
      </c>
      <c r="O301" s="167">
        <f t="shared" si="18"/>
        <v>-59939.63</v>
      </c>
      <c r="P301" s="167">
        <f t="shared" si="19"/>
        <v>0</v>
      </c>
    </row>
    <row r="302" spans="1:16" ht="15" hidden="1" customHeight="1" x14ac:dyDescent="0.25">
      <c r="A302" s="102">
        <v>3110201202</v>
      </c>
      <c r="B302" s="31" t="s">
        <v>402</v>
      </c>
      <c r="C302" s="32">
        <v>0</v>
      </c>
      <c r="D302" s="32">
        <v>0</v>
      </c>
      <c r="E302" s="32">
        <v>0</v>
      </c>
      <c r="F302" s="32">
        <v>173679.11</v>
      </c>
      <c r="G302" s="32">
        <v>0</v>
      </c>
      <c r="H302" s="32">
        <v>173679.11</v>
      </c>
      <c r="I302" s="165" t="s">
        <v>695</v>
      </c>
      <c r="J302" s="165" t="s">
        <v>712</v>
      </c>
      <c r="K302" s="165" t="s">
        <v>713</v>
      </c>
      <c r="L302" s="165" t="s">
        <v>90</v>
      </c>
      <c r="M302" s="168">
        <f t="shared" si="16"/>
        <v>-173679</v>
      </c>
      <c r="N302" s="168">
        <f t="shared" si="17"/>
        <v>0</v>
      </c>
      <c r="O302" s="167">
        <f t="shared" si="18"/>
        <v>-173679.11</v>
      </c>
      <c r="P302" s="167">
        <f t="shared" si="19"/>
        <v>0</v>
      </c>
    </row>
    <row r="303" spans="1:16" ht="15" hidden="1" customHeight="1" x14ac:dyDescent="0.25">
      <c r="A303" s="102">
        <v>3110201203</v>
      </c>
      <c r="B303" s="31" t="s">
        <v>401</v>
      </c>
      <c r="C303" s="32">
        <v>0</v>
      </c>
      <c r="D303" s="32">
        <v>0</v>
      </c>
      <c r="E303" s="32">
        <v>0</v>
      </c>
      <c r="F303" s="32">
        <v>16840</v>
      </c>
      <c r="G303" s="32">
        <v>0</v>
      </c>
      <c r="H303" s="32">
        <v>16840</v>
      </c>
      <c r="I303" s="165" t="s">
        <v>695</v>
      </c>
      <c r="J303" s="165" t="s">
        <v>712</v>
      </c>
      <c r="K303" s="165" t="s">
        <v>713</v>
      </c>
      <c r="L303" s="165" t="s">
        <v>90</v>
      </c>
      <c r="M303" s="168">
        <f t="shared" si="16"/>
        <v>-16840</v>
      </c>
      <c r="N303" s="168">
        <f t="shared" si="17"/>
        <v>0</v>
      </c>
      <c r="O303" s="167">
        <f t="shared" si="18"/>
        <v>-16840</v>
      </c>
      <c r="P303" s="167">
        <f t="shared" si="19"/>
        <v>0</v>
      </c>
    </row>
    <row r="304" spans="1:16" ht="15" hidden="1" customHeight="1" x14ac:dyDescent="0.25">
      <c r="A304" s="102">
        <v>3110201206</v>
      </c>
      <c r="B304" s="31" t="s">
        <v>400</v>
      </c>
      <c r="C304" s="32">
        <v>0</v>
      </c>
      <c r="D304" s="32">
        <v>0</v>
      </c>
      <c r="E304" s="32">
        <v>0</v>
      </c>
      <c r="F304" s="32">
        <v>156860</v>
      </c>
      <c r="G304" s="32">
        <v>0</v>
      </c>
      <c r="H304" s="32">
        <v>156860</v>
      </c>
      <c r="I304" s="165" t="s">
        <v>695</v>
      </c>
      <c r="J304" s="165" t="s">
        <v>712</v>
      </c>
      <c r="K304" s="165" t="s">
        <v>713</v>
      </c>
      <c r="L304" s="165" t="s">
        <v>90</v>
      </c>
      <c r="M304" s="168">
        <f t="shared" si="16"/>
        <v>-156860</v>
      </c>
      <c r="N304" s="168">
        <f t="shared" si="17"/>
        <v>0</v>
      </c>
      <c r="O304" s="167">
        <f t="shared" si="18"/>
        <v>-156860</v>
      </c>
      <c r="P304" s="167">
        <f t="shared" si="19"/>
        <v>0</v>
      </c>
    </row>
    <row r="305" spans="1:16" ht="15" hidden="1" customHeight="1" x14ac:dyDescent="0.25">
      <c r="A305" s="102">
        <v>3110201208</v>
      </c>
      <c r="B305" s="31" t="s">
        <v>399</v>
      </c>
      <c r="C305" s="32">
        <v>0</v>
      </c>
      <c r="D305" s="32">
        <v>0</v>
      </c>
      <c r="E305" s="32">
        <v>0</v>
      </c>
      <c r="F305" s="32">
        <v>2350</v>
      </c>
      <c r="G305" s="32">
        <v>0</v>
      </c>
      <c r="H305" s="32">
        <v>2350</v>
      </c>
      <c r="I305" s="165" t="s">
        <v>695</v>
      </c>
      <c r="J305" s="165" t="s">
        <v>712</v>
      </c>
      <c r="K305" s="165" t="s">
        <v>713</v>
      </c>
      <c r="L305" s="165" t="s">
        <v>90</v>
      </c>
      <c r="M305" s="168">
        <f t="shared" si="16"/>
        <v>-2350</v>
      </c>
      <c r="N305" s="168">
        <f t="shared" si="17"/>
        <v>0</v>
      </c>
      <c r="O305" s="167">
        <f t="shared" si="18"/>
        <v>-2350</v>
      </c>
      <c r="P305" s="167">
        <f t="shared" si="19"/>
        <v>0</v>
      </c>
    </row>
    <row r="306" spans="1:16" ht="15" hidden="1" customHeight="1" x14ac:dyDescent="0.25">
      <c r="A306" s="102">
        <v>31105</v>
      </c>
      <c r="B306" s="31" t="s">
        <v>398</v>
      </c>
      <c r="C306" s="32">
        <v>0</v>
      </c>
      <c r="D306" s="32">
        <v>0</v>
      </c>
      <c r="E306" s="32">
        <v>0</v>
      </c>
      <c r="F306" s="32">
        <v>53450</v>
      </c>
      <c r="G306" s="32">
        <v>0</v>
      </c>
      <c r="H306" s="32">
        <v>53450</v>
      </c>
      <c r="I306" s="165"/>
      <c r="J306" s="165"/>
      <c r="K306" s="165"/>
      <c r="L306" s="165"/>
      <c r="M306" s="168">
        <f t="shared" si="16"/>
        <v>-53450</v>
      </c>
      <c r="N306" s="168">
        <f t="shared" si="17"/>
        <v>0</v>
      </c>
      <c r="O306" s="167">
        <f t="shared" si="18"/>
        <v>-53450</v>
      </c>
      <c r="P306" s="167">
        <f t="shared" si="19"/>
        <v>0</v>
      </c>
    </row>
    <row r="307" spans="1:16" ht="15" hidden="1" customHeight="1" x14ac:dyDescent="0.25">
      <c r="A307" s="102">
        <v>31105002</v>
      </c>
      <c r="B307" s="31" t="s">
        <v>397</v>
      </c>
      <c r="C307" s="32">
        <v>0</v>
      </c>
      <c r="D307" s="32">
        <v>0</v>
      </c>
      <c r="E307" s="32">
        <v>0</v>
      </c>
      <c r="F307" s="32">
        <v>20000</v>
      </c>
      <c r="G307" s="32">
        <v>0</v>
      </c>
      <c r="H307" s="32">
        <v>20000</v>
      </c>
      <c r="I307" s="165" t="s">
        <v>695</v>
      </c>
      <c r="J307" s="165" t="s">
        <v>712</v>
      </c>
      <c r="K307" s="165" t="s">
        <v>713</v>
      </c>
      <c r="L307" s="165" t="s">
        <v>90</v>
      </c>
      <c r="M307" s="168">
        <f t="shared" si="16"/>
        <v>-20000</v>
      </c>
      <c r="N307" s="168">
        <f t="shared" si="17"/>
        <v>0</v>
      </c>
      <c r="O307" s="167">
        <f t="shared" si="18"/>
        <v>-20000</v>
      </c>
      <c r="P307" s="167">
        <f t="shared" si="19"/>
        <v>0</v>
      </c>
    </row>
    <row r="308" spans="1:16" ht="15" hidden="1" customHeight="1" x14ac:dyDescent="0.25">
      <c r="A308" s="102">
        <v>31105006</v>
      </c>
      <c r="B308" s="31" t="s">
        <v>396</v>
      </c>
      <c r="C308" s="32">
        <v>0</v>
      </c>
      <c r="D308" s="32">
        <v>0</v>
      </c>
      <c r="E308" s="32">
        <v>0</v>
      </c>
      <c r="F308" s="32">
        <v>33450</v>
      </c>
      <c r="G308" s="32">
        <v>0</v>
      </c>
      <c r="H308" s="32">
        <v>33450</v>
      </c>
      <c r="I308" s="165" t="s">
        <v>695</v>
      </c>
      <c r="J308" s="165" t="s">
        <v>712</v>
      </c>
      <c r="K308" s="165" t="s">
        <v>713</v>
      </c>
      <c r="L308" s="165" t="s">
        <v>90</v>
      </c>
      <c r="M308" s="168">
        <f t="shared" si="16"/>
        <v>-33450</v>
      </c>
      <c r="N308" s="168">
        <f t="shared" si="17"/>
        <v>0</v>
      </c>
      <c r="O308" s="167">
        <f t="shared" si="18"/>
        <v>-33450</v>
      </c>
      <c r="P308" s="167">
        <f t="shared" si="19"/>
        <v>0</v>
      </c>
    </row>
    <row r="309" spans="1:16" ht="15" hidden="1" customHeight="1" x14ac:dyDescent="0.25">
      <c r="A309" s="102">
        <v>312</v>
      </c>
      <c r="B309" s="31" t="s">
        <v>395</v>
      </c>
      <c r="C309" s="32">
        <v>0</v>
      </c>
      <c r="D309" s="32">
        <v>0</v>
      </c>
      <c r="E309" s="32">
        <v>25502.68</v>
      </c>
      <c r="F309" s="32">
        <v>8435348.2300000004</v>
      </c>
      <c r="G309" s="32">
        <v>0</v>
      </c>
      <c r="H309" s="32">
        <v>8409845.5500000007</v>
      </c>
      <c r="I309" s="165"/>
      <c r="J309" s="165"/>
      <c r="K309" s="165"/>
      <c r="L309" s="165"/>
      <c r="M309" s="168">
        <f t="shared" si="16"/>
        <v>-8409846</v>
      </c>
      <c r="N309" s="168">
        <f t="shared" si="17"/>
        <v>0</v>
      </c>
      <c r="O309" s="167">
        <f t="shared" si="18"/>
        <v>-8409845.5500000007</v>
      </c>
      <c r="P309" s="167">
        <f t="shared" si="19"/>
        <v>0</v>
      </c>
    </row>
    <row r="310" spans="1:16" ht="15" hidden="1" customHeight="1" x14ac:dyDescent="0.25">
      <c r="A310" s="102">
        <v>31201</v>
      </c>
      <c r="B310" s="31" t="s">
        <v>394</v>
      </c>
      <c r="C310" s="32">
        <v>0</v>
      </c>
      <c r="D310" s="32">
        <v>0</v>
      </c>
      <c r="E310" s="32">
        <v>6800</v>
      </c>
      <c r="F310" s="32">
        <v>6060473.1200000001</v>
      </c>
      <c r="G310" s="32">
        <v>0</v>
      </c>
      <c r="H310" s="32">
        <v>6053673.1200000001</v>
      </c>
      <c r="I310" s="165"/>
      <c r="J310" s="165"/>
      <c r="K310" s="165"/>
      <c r="L310" s="165"/>
      <c r="M310" s="168">
        <f t="shared" si="16"/>
        <v>-6053673</v>
      </c>
      <c r="N310" s="168">
        <f t="shared" si="17"/>
        <v>0</v>
      </c>
      <c r="O310" s="167">
        <f t="shared" si="18"/>
        <v>-6053673.1200000001</v>
      </c>
      <c r="P310" s="167">
        <f t="shared" si="19"/>
        <v>0</v>
      </c>
    </row>
    <row r="311" spans="1:16" ht="15" hidden="1" customHeight="1" x14ac:dyDescent="0.25">
      <c r="A311" s="102">
        <v>31201001</v>
      </c>
      <c r="B311" s="31" t="s">
        <v>393</v>
      </c>
      <c r="C311" s="32">
        <v>0</v>
      </c>
      <c r="D311" s="32">
        <v>0</v>
      </c>
      <c r="E311" s="32">
        <v>6500</v>
      </c>
      <c r="F311" s="32">
        <v>1568922.54</v>
      </c>
      <c r="G311" s="32">
        <v>0</v>
      </c>
      <c r="H311" s="32">
        <v>1562422.54</v>
      </c>
      <c r="I311" s="165" t="s">
        <v>695</v>
      </c>
      <c r="J311" s="165" t="s">
        <v>712</v>
      </c>
      <c r="K311" s="165" t="s">
        <v>714</v>
      </c>
      <c r="L311" s="165" t="s">
        <v>90</v>
      </c>
      <c r="M311" s="168">
        <f t="shared" si="16"/>
        <v>-1562423</v>
      </c>
      <c r="N311" s="168">
        <f t="shared" si="17"/>
        <v>0</v>
      </c>
      <c r="O311" s="167">
        <f t="shared" si="18"/>
        <v>-1562422.54</v>
      </c>
      <c r="P311" s="167">
        <f t="shared" si="19"/>
        <v>0</v>
      </c>
    </row>
    <row r="312" spans="1:16" ht="15" hidden="1" customHeight="1" x14ac:dyDescent="0.25">
      <c r="A312" s="102">
        <v>31201002</v>
      </c>
      <c r="B312" s="31" t="s">
        <v>392</v>
      </c>
      <c r="C312" s="32">
        <v>0</v>
      </c>
      <c r="D312" s="32">
        <v>0</v>
      </c>
      <c r="E312" s="32">
        <v>300</v>
      </c>
      <c r="F312" s="32">
        <v>1980474.17</v>
      </c>
      <c r="G312" s="32">
        <v>0</v>
      </c>
      <c r="H312" s="32">
        <v>1980174.17</v>
      </c>
      <c r="I312" s="165" t="s">
        <v>695</v>
      </c>
      <c r="J312" s="165" t="s">
        <v>712</v>
      </c>
      <c r="K312" s="165" t="s">
        <v>714</v>
      </c>
      <c r="L312" s="165" t="s">
        <v>90</v>
      </c>
      <c r="M312" s="168">
        <f t="shared" si="16"/>
        <v>-1980174</v>
      </c>
      <c r="N312" s="168">
        <f t="shared" si="17"/>
        <v>0</v>
      </c>
      <c r="O312" s="167">
        <f t="shared" si="18"/>
        <v>-1980174.17</v>
      </c>
      <c r="P312" s="167">
        <f t="shared" si="19"/>
        <v>0</v>
      </c>
    </row>
    <row r="313" spans="1:16" ht="15" hidden="1" customHeight="1" x14ac:dyDescent="0.25">
      <c r="A313" s="102">
        <v>31201003</v>
      </c>
      <c r="B313" s="31" t="s">
        <v>391</v>
      </c>
      <c r="C313" s="32">
        <v>0</v>
      </c>
      <c r="D313" s="32">
        <v>0</v>
      </c>
      <c r="E313" s="32">
        <v>0</v>
      </c>
      <c r="F313" s="32">
        <v>89461</v>
      </c>
      <c r="G313" s="32">
        <v>0</v>
      </c>
      <c r="H313" s="32">
        <v>89461</v>
      </c>
      <c r="I313" s="165" t="s">
        <v>695</v>
      </c>
      <c r="J313" s="165" t="s">
        <v>712</v>
      </c>
      <c r="K313" s="165" t="s">
        <v>714</v>
      </c>
      <c r="L313" s="165" t="s">
        <v>90</v>
      </c>
      <c r="M313" s="168">
        <f t="shared" si="16"/>
        <v>-89461</v>
      </c>
      <c r="N313" s="168">
        <f t="shared" si="17"/>
        <v>0</v>
      </c>
      <c r="O313" s="167">
        <f t="shared" si="18"/>
        <v>-89461</v>
      </c>
      <c r="P313" s="167">
        <f t="shared" si="19"/>
        <v>0</v>
      </c>
    </row>
    <row r="314" spans="1:16" ht="15" hidden="1" customHeight="1" x14ac:dyDescent="0.25">
      <c r="A314" s="102">
        <v>31201004</v>
      </c>
      <c r="B314" s="31" t="s">
        <v>390</v>
      </c>
      <c r="C314" s="32">
        <v>0</v>
      </c>
      <c r="D314" s="32">
        <v>0</v>
      </c>
      <c r="E314" s="32">
        <v>0</v>
      </c>
      <c r="F314" s="32">
        <v>230</v>
      </c>
      <c r="G314" s="32">
        <v>0</v>
      </c>
      <c r="H314" s="32">
        <v>230</v>
      </c>
      <c r="I314" s="165" t="s">
        <v>695</v>
      </c>
      <c r="J314" s="165" t="s">
        <v>712</v>
      </c>
      <c r="K314" s="165" t="s">
        <v>714</v>
      </c>
      <c r="L314" s="165" t="s">
        <v>90</v>
      </c>
      <c r="M314" s="168">
        <f t="shared" si="16"/>
        <v>-230</v>
      </c>
      <c r="N314" s="168">
        <f t="shared" si="17"/>
        <v>0</v>
      </c>
      <c r="O314" s="167">
        <f t="shared" si="18"/>
        <v>-230</v>
      </c>
      <c r="P314" s="167">
        <f t="shared" si="19"/>
        <v>0</v>
      </c>
    </row>
    <row r="315" spans="1:16" ht="15" hidden="1" customHeight="1" x14ac:dyDescent="0.25">
      <c r="A315" s="102">
        <v>31201005</v>
      </c>
      <c r="B315" s="31" t="s">
        <v>389</v>
      </c>
      <c r="C315" s="32">
        <v>0</v>
      </c>
      <c r="D315" s="32">
        <v>0</v>
      </c>
      <c r="E315" s="32">
        <v>0</v>
      </c>
      <c r="F315" s="32">
        <v>9611.74</v>
      </c>
      <c r="G315" s="32">
        <v>0</v>
      </c>
      <c r="H315" s="32">
        <v>9611.74</v>
      </c>
      <c r="I315" s="165" t="s">
        <v>695</v>
      </c>
      <c r="J315" s="165" t="s">
        <v>712</v>
      </c>
      <c r="K315" s="165" t="s">
        <v>714</v>
      </c>
      <c r="L315" s="165" t="s">
        <v>90</v>
      </c>
      <c r="M315" s="168">
        <f t="shared" si="16"/>
        <v>-9612</v>
      </c>
      <c r="N315" s="168">
        <f t="shared" si="17"/>
        <v>0</v>
      </c>
      <c r="O315" s="167">
        <f t="shared" si="18"/>
        <v>-9611.74</v>
      </c>
      <c r="P315" s="167">
        <f t="shared" si="19"/>
        <v>0</v>
      </c>
    </row>
    <row r="316" spans="1:16" ht="15" hidden="1" customHeight="1" x14ac:dyDescent="0.25">
      <c r="A316" s="102">
        <v>31201006</v>
      </c>
      <c r="B316" s="31" t="s">
        <v>388</v>
      </c>
      <c r="C316" s="32">
        <v>0</v>
      </c>
      <c r="D316" s="32">
        <v>0</v>
      </c>
      <c r="E316" s="32">
        <v>0</v>
      </c>
      <c r="F316" s="32">
        <v>150</v>
      </c>
      <c r="G316" s="32">
        <v>0</v>
      </c>
      <c r="H316" s="32">
        <v>150</v>
      </c>
      <c r="I316" s="165" t="s">
        <v>695</v>
      </c>
      <c r="J316" s="165" t="s">
        <v>712</v>
      </c>
      <c r="K316" s="165" t="s">
        <v>714</v>
      </c>
      <c r="L316" s="165" t="s">
        <v>90</v>
      </c>
      <c r="M316" s="168">
        <f t="shared" si="16"/>
        <v>-150</v>
      </c>
      <c r="N316" s="168">
        <f t="shared" si="17"/>
        <v>0</v>
      </c>
      <c r="O316" s="167">
        <f t="shared" si="18"/>
        <v>-150</v>
      </c>
      <c r="P316" s="167">
        <f t="shared" si="19"/>
        <v>0</v>
      </c>
    </row>
    <row r="317" spans="1:16" ht="15" hidden="1" customHeight="1" x14ac:dyDescent="0.25">
      <c r="A317" s="102">
        <v>31201008</v>
      </c>
      <c r="B317" s="31" t="s">
        <v>387</v>
      </c>
      <c r="C317" s="32">
        <v>0</v>
      </c>
      <c r="D317" s="32">
        <v>0</v>
      </c>
      <c r="E317" s="32">
        <v>0</v>
      </c>
      <c r="F317" s="32">
        <v>225878.56</v>
      </c>
      <c r="G317" s="32">
        <v>0</v>
      </c>
      <c r="H317" s="32">
        <v>225878.56</v>
      </c>
      <c r="I317" s="165" t="s">
        <v>695</v>
      </c>
      <c r="J317" s="165" t="s">
        <v>712</v>
      </c>
      <c r="K317" s="165" t="s">
        <v>714</v>
      </c>
      <c r="L317" s="165" t="s">
        <v>90</v>
      </c>
      <c r="M317" s="168">
        <f t="shared" si="16"/>
        <v>-225879</v>
      </c>
      <c r="N317" s="168">
        <f t="shared" si="17"/>
        <v>0</v>
      </c>
      <c r="O317" s="167">
        <f t="shared" si="18"/>
        <v>-225878.56</v>
      </c>
      <c r="P317" s="167">
        <f t="shared" si="19"/>
        <v>0</v>
      </c>
    </row>
    <row r="318" spans="1:16" ht="15" hidden="1" customHeight="1" x14ac:dyDescent="0.25">
      <c r="A318" s="102">
        <v>31201009</v>
      </c>
      <c r="B318" s="31" t="s">
        <v>386</v>
      </c>
      <c r="C318" s="32">
        <v>0</v>
      </c>
      <c r="D318" s="32">
        <v>0</v>
      </c>
      <c r="E318" s="32">
        <v>0</v>
      </c>
      <c r="F318" s="32">
        <v>63969.16</v>
      </c>
      <c r="G318" s="32">
        <v>0</v>
      </c>
      <c r="H318" s="32">
        <v>63969.16</v>
      </c>
      <c r="I318" s="165" t="s">
        <v>695</v>
      </c>
      <c r="J318" s="165" t="s">
        <v>712</v>
      </c>
      <c r="K318" s="165" t="s">
        <v>714</v>
      </c>
      <c r="L318" s="165" t="s">
        <v>90</v>
      </c>
      <c r="M318" s="168">
        <f t="shared" si="16"/>
        <v>-63969</v>
      </c>
      <c r="N318" s="168">
        <f t="shared" si="17"/>
        <v>0</v>
      </c>
      <c r="O318" s="167">
        <f t="shared" si="18"/>
        <v>-63969.16</v>
      </c>
      <c r="P318" s="167">
        <f t="shared" si="19"/>
        <v>0</v>
      </c>
    </row>
    <row r="319" spans="1:16" ht="15" hidden="1" customHeight="1" x14ac:dyDescent="0.25">
      <c r="A319" s="102">
        <v>31201010</v>
      </c>
      <c r="B319" s="31" t="s">
        <v>385</v>
      </c>
      <c r="C319" s="32">
        <v>0</v>
      </c>
      <c r="D319" s="32">
        <v>0</v>
      </c>
      <c r="E319" s="32">
        <v>0</v>
      </c>
      <c r="F319" s="32">
        <v>726153.03</v>
      </c>
      <c r="G319" s="32">
        <v>0</v>
      </c>
      <c r="H319" s="32">
        <v>726153.03</v>
      </c>
      <c r="I319" s="165" t="s">
        <v>695</v>
      </c>
      <c r="J319" s="165" t="s">
        <v>712</v>
      </c>
      <c r="K319" s="165" t="s">
        <v>714</v>
      </c>
      <c r="L319" s="165" t="s">
        <v>90</v>
      </c>
      <c r="M319" s="168">
        <f t="shared" si="16"/>
        <v>-726153</v>
      </c>
      <c r="N319" s="168">
        <f t="shared" si="17"/>
        <v>0</v>
      </c>
      <c r="O319" s="167">
        <f t="shared" si="18"/>
        <v>-726153.03</v>
      </c>
      <c r="P319" s="167">
        <f t="shared" si="19"/>
        <v>0</v>
      </c>
    </row>
    <row r="320" spans="1:16" ht="15" hidden="1" customHeight="1" x14ac:dyDescent="0.25">
      <c r="A320" s="102">
        <v>31201012</v>
      </c>
      <c r="B320" s="31" t="s">
        <v>384</v>
      </c>
      <c r="C320" s="32">
        <v>0</v>
      </c>
      <c r="D320" s="32">
        <v>0</v>
      </c>
      <c r="E320" s="32">
        <v>0</v>
      </c>
      <c r="F320" s="32">
        <v>500</v>
      </c>
      <c r="G320" s="32">
        <v>0</v>
      </c>
      <c r="H320" s="32">
        <v>500</v>
      </c>
      <c r="I320" s="165"/>
      <c r="J320" s="165"/>
      <c r="K320" s="165"/>
      <c r="L320" s="165"/>
      <c r="M320" s="168">
        <f t="shared" si="16"/>
        <v>-500</v>
      </c>
      <c r="N320" s="168">
        <f t="shared" si="17"/>
        <v>0</v>
      </c>
      <c r="O320" s="167">
        <f t="shared" si="18"/>
        <v>-500</v>
      </c>
      <c r="P320" s="167">
        <f t="shared" si="19"/>
        <v>0</v>
      </c>
    </row>
    <row r="321" spans="1:16" ht="15" hidden="1" customHeight="1" x14ac:dyDescent="0.25">
      <c r="A321" s="102">
        <v>3120101201</v>
      </c>
      <c r="B321" s="31" t="s">
        <v>383</v>
      </c>
      <c r="C321" s="32">
        <v>0</v>
      </c>
      <c r="D321" s="32">
        <v>0</v>
      </c>
      <c r="E321" s="32">
        <v>0</v>
      </c>
      <c r="F321" s="32">
        <v>300</v>
      </c>
      <c r="G321" s="32">
        <v>0</v>
      </c>
      <c r="H321" s="32">
        <v>300</v>
      </c>
      <c r="I321" s="165" t="s">
        <v>695</v>
      </c>
      <c r="J321" s="165" t="s">
        <v>712</v>
      </c>
      <c r="K321" s="165" t="s">
        <v>714</v>
      </c>
      <c r="L321" s="165" t="s">
        <v>90</v>
      </c>
      <c r="M321" s="168">
        <f t="shared" si="16"/>
        <v>-300</v>
      </c>
      <c r="N321" s="168">
        <f t="shared" si="17"/>
        <v>0</v>
      </c>
      <c r="O321" s="167">
        <f t="shared" si="18"/>
        <v>-300</v>
      </c>
      <c r="P321" s="167">
        <f t="shared" si="19"/>
        <v>0</v>
      </c>
    </row>
    <row r="322" spans="1:16" ht="15" hidden="1" customHeight="1" x14ac:dyDescent="0.25">
      <c r="A322" s="102">
        <v>3120101202</v>
      </c>
      <c r="B322" s="31" t="s">
        <v>382</v>
      </c>
      <c r="C322" s="32">
        <v>0</v>
      </c>
      <c r="D322" s="32">
        <v>0</v>
      </c>
      <c r="E322" s="32">
        <v>0</v>
      </c>
      <c r="F322" s="32">
        <v>200</v>
      </c>
      <c r="G322" s="32">
        <v>0</v>
      </c>
      <c r="H322" s="32">
        <v>200</v>
      </c>
      <c r="I322" s="165" t="s">
        <v>695</v>
      </c>
      <c r="J322" s="165" t="s">
        <v>712</v>
      </c>
      <c r="K322" s="165" t="s">
        <v>714</v>
      </c>
      <c r="L322" s="165" t="s">
        <v>90</v>
      </c>
      <c r="M322" s="168">
        <f t="shared" si="16"/>
        <v>-200</v>
      </c>
      <c r="N322" s="168">
        <f t="shared" si="17"/>
        <v>0</v>
      </c>
      <c r="O322" s="167">
        <f t="shared" si="18"/>
        <v>-200</v>
      </c>
      <c r="P322" s="167">
        <f t="shared" si="19"/>
        <v>0</v>
      </c>
    </row>
    <row r="323" spans="1:16" ht="15" hidden="1" customHeight="1" x14ac:dyDescent="0.25">
      <c r="A323" s="102">
        <v>31201013</v>
      </c>
      <c r="B323" s="31" t="s">
        <v>381</v>
      </c>
      <c r="C323" s="32">
        <v>0</v>
      </c>
      <c r="D323" s="32">
        <v>0</v>
      </c>
      <c r="E323" s="32">
        <v>0</v>
      </c>
      <c r="F323" s="32">
        <v>22990</v>
      </c>
      <c r="G323" s="32">
        <v>0</v>
      </c>
      <c r="H323" s="32">
        <v>22990</v>
      </c>
      <c r="I323" s="165" t="s">
        <v>695</v>
      </c>
      <c r="J323" s="165" t="s">
        <v>712</v>
      </c>
      <c r="K323" s="165" t="s">
        <v>714</v>
      </c>
      <c r="L323" s="165" t="s">
        <v>90</v>
      </c>
      <c r="M323" s="168">
        <f t="shared" si="16"/>
        <v>-22990</v>
      </c>
      <c r="N323" s="168">
        <f t="shared" si="17"/>
        <v>0</v>
      </c>
      <c r="O323" s="167">
        <f t="shared" si="18"/>
        <v>-22990</v>
      </c>
      <c r="P323" s="167">
        <f t="shared" si="19"/>
        <v>0</v>
      </c>
    </row>
    <row r="324" spans="1:16" ht="15" hidden="1" customHeight="1" x14ac:dyDescent="0.25">
      <c r="A324" s="102">
        <v>31201014</v>
      </c>
      <c r="B324" s="31" t="s">
        <v>380</v>
      </c>
      <c r="C324" s="32">
        <v>0</v>
      </c>
      <c r="D324" s="32">
        <v>0</v>
      </c>
      <c r="E324" s="32">
        <v>0</v>
      </c>
      <c r="F324" s="32">
        <v>189073.3</v>
      </c>
      <c r="G324" s="32">
        <v>0</v>
      </c>
      <c r="H324" s="32">
        <v>189073.3</v>
      </c>
      <c r="I324" s="165"/>
      <c r="J324" s="165"/>
      <c r="K324" s="165"/>
      <c r="L324" s="165"/>
      <c r="M324" s="168">
        <f t="shared" si="16"/>
        <v>-189073</v>
      </c>
      <c r="N324" s="168">
        <f t="shared" si="17"/>
        <v>0</v>
      </c>
      <c r="O324" s="167">
        <f t="shared" si="18"/>
        <v>-189073.3</v>
      </c>
      <c r="P324" s="167">
        <f t="shared" si="19"/>
        <v>0</v>
      </c>
    </row>
    <row r="325" spans="1:16" ht="15" hidden="1" customHeight="1" x14ac:dyDescent="0.25">
      <c r="A325" s="102">
        <v>3120101401</v>
      </c>
      <c r="B325" s="31" t="s">
        <v>379</v>
      </c>
      <c r="C325" s="32">
        <v>0</v>
      </c>
      <c r="D325" s="32">
        <v>0</v>
      </c>
      <c r="E325" s="32">
        <v>0</v>
      </c>
      <c r="F325" s="32">
        <v>33899</v>
      </c>
      <c r="G325" s="32">
        <v>0</v>
      </c>
      <c r="H325" s="32">
        <v>33899</v>
      </c>
      <c r="I325" s="165" t="s">
        <v>695</v>
      </c>
      <c r="J325" s="165" t="s">
        <v>712</v>
      </c>
      <c r="K325" s="165" t="s">
        <v>714</v>
      </c>
      <c r="L325" s="165" t="s">
        <v>90</v>
      </c>
      <c r="M325" s="168">
        <f t="shared" ref="M325:M388" si="20">ROUND(O325,0)</f>
        <v>-33899</v>
      </c>
      <c r="N325" s="168">
        <f t="shared" ref="N325:N388" si="21">ROUND(P325,0)</f>
        <v>0</v>
      </c>
      <c r="O325" s="167">
        <f t="shared" ref="O325:O388" si="22">G325-H325</f>
        <v>-33899</v>
      </c>
      <c r="P325" s="167">
        <f t="shared" ref="P325:P388" si="23">C325-D325</f>
        <v>0</v>
      </c>
    </row>
    <row r="326" spans="1:16" ht="15" hidden="1" customHeight="1" x14ac:dyDescent="0.25">
      <c r="A326" s="102">
        <v>3120101402</v>
      </c>
      <c r="B326" s="31" t="s">
        <v>378</v>
      </c>
      <c r="C326" s="32">
        <v>0</v>
      </c>
      <c r="D326" s="32">
        <v>0</v>
      </c>
      <c r="E326" s="32">
        <v>0</v>
      </c>
      <c r="F326" s="32">
        <v>8040</v>
      </c>
      <c r="G326" s="32">
        <v>0</v>
      </c>
      <c r="H326" s="32">
        <v>8040</v>
      </c>
      <c r="I326" s="165" t="s">
        <v>695</v>
      </c>
      <c r="J326" s="165" t="s">
        <v>712</v>
      </c>
      <c r="K326" s="165" t="s">
        <v>714</v>
      </c>
      <c r="L326" s="165" t="s">
        <v>90</v>
      </c>
      <c r="M326" s="168">
        <f t="shared" si="20"/>
        <v>-8040</v>
      </c>
      <c r="N326" s="168">
        <f t="shared" si="21"/>
        <v>0</v>
      </c>
      <c r="O326" s="167">
        <f t="shared" si="22"/>
        <v>-8040</v>
      </c>
      <c r="P326" s="167">
        <f t="shared" si="23"/>
        <v>0</v>
      </c>
    </row>
    <row r="327" spans="1:16" ht="15" hidden="1" customHeight="1" x14ac:dyDescent="0.25">
      <c r="A327" s="102">
        <v>3120101403</v>
      </c>
      <c r="B327" s="31" t="s">
        <v>377</v>
      </c>
      <c r="C327" s="32">
        <v>0</v>
      </c>
      <c r="D327" s="32">
        <v>0</v>
      </c>
      <c r="E327" s="32">
        <v>0</v>
      </c>
      <c r="F327" s="32">
        <v>147134.29999999999</v>
      </c>
      <c r="G327" s="32">
        <v>0</v>
      </c>
      <c r="H327" s="32">
        <v>147134.29999999999</v>
      </c>
      <c r="I327" s="165" t="s">
        <v>695</v>
      </c>
      <c r="J327" s="165" t="s">
        <v>712</v>
      </c>
      <c r="K327" s="165" t="s">
        <v>714</v>
      </c>
      <c r="L327" s="165" t="s">
        <v>90</v>
      </c>
      <c r="M327" s="168">
        <f t="shared" si="20"/>
        <v>-147134</v>
      </c>
      <c r="N327" s="168">
        <f t="shared" si="21"/>
        <v>0</v>
      </c>
      <c r="O327" s="167">
        <f t="shared" si="22"/>
        <v>-147134.29999999999</v>
      </c>
      <c r="P327" s="167">
        <f t="shared" si="23"/>
        <v>0</v>
      </c>
    </row>
    <row r="328" spans="1:16" ht="15" hidden="1" customHeight="1" x14ac:dyDescent="0.25">
      <c r="A328" s="102">
        <v>31201015</v>
      </c>
      <c r="B328" s="31" t="s">
        <v>376</v>
      </c>
      <c r="C328" s="32">
        <v>0</v>
      </c>
      <c r="D328" s="32">
        <v>0</v>
      </c>
      <c r="E328" s="32">
        <v>0</v>
      </c>
      <c r="F328" s="32">
        <v>239018.5</v>
      </c>
      <c r="G328" s="32">
        <v>0</v>
      </c>
      <c r="H328" s="32">
        <v>239018.5</v>
      </c>
      <c r="I328" s="165" t="s">
        <v>695</v>
      </c>
      <c r="J328" s="165" t="s">
        <v>712</v>
      </c>
      <c r="K328" s="165" t="s">
        <v>714</v>
      </c>
      <c r="L328" s="165" t="s">
        <v>90</v>
      </c>
      <c r="M328" s="168">
        <f t="shared" si="20"/>
        <v>-239019</v>
      </c>
      <c r="N328" s="168">
        <f t="shared" si="21"/>
        <v>0</v>
      </c>
      <c r="O328" s="167">
        <f t="shared" si="22"/>
        <v>-239018.5</v>
      </c>
      <c r="P328" s="167">
        <f t="shared" si="23"/>
        <v>0</v>
      </c>
    </row>
    <row r="329" spans="1:16" ht="15" hidden="1" customHeight="1" x14ac:dyDescent="0.25">
      <c r="A329" s="102">
        <v>31201016</v>
      </c>
      <c r="B329" s="31" t="s">
        <v>375</v>
      </c>
      <c r="C329" s="32">
        <v>0</v>
      </c>
      <c r="D329" s="32">
        <v>0</v>
      </c>
      <c r="E329" s="32">
        <v>0</v>
      </c>
      <c r="F329" s="32">
        <v>339002.88</v>
      </c>
      <c r="G329" s="32">
        <v>0</v>
      </c>
      <c r="H329" s="32">
        <v>339002.88</v>
      </c>
      <c r="I329" s="165" t="s">
        <v>695</v>
      </c>
      <c r="J329" s="165" t="s">
        <v>712</v>
      </c>
      <c r="K329" s="165" t="s">
        <v>714</v>
      </c>
      <c r="L329" s="165" t="s">
        <v>90</v>
      </c>
      <c r="M329" s="168">
        <f t="shared" si="20"/>
        <v>-339003</v>
      </c>
      <c r="N329" s="168">
        <f t="shared" si="21"/>
        <v>0</v>
      </c>
      <c r="O329" s="167">
        <f t="shared" si="22"/>
        <v>-339002.88</v>
      </c>
      <c r="P329" s="167">
        <f t="shared" si="23"/>
        <v>0</v>
      </c>
    </row>
    <row r="330" spans="1:16" ht="15" hidden="1" customHeight="1" x14ac:dyDescent="0.25">
      <c r="A330" s="102">
        <v>31201017</v>
      </c>
      <c r="B330" s="31" t="s">
        <v>374</v>
      </c>
      <c r="C330" s="32">
        <v>0</v>
      </c>
      <c r="D330" s="32">
        <v>0</v>
      </c>
      <c r="E330" s="32">
        <v>0</v>
      </c>
      <c r="F330" s="32">
        <v>291303.5</v>
      </c>
      <c r="G330" s="32">
        <v>0</v>
      </c>
      <c r="H330" s="32">
        <v>291303.5</v>
      </c>
      <c r="I330" s="165" t="s">
        <v>695</v>
      </c>
      <c r="J330" s="165" t="s">
        <v>712</v>
      </c>
      <c r="K330" s="165" t="s">
        <v>714</v>
      </c>
      <c r="L330" s="165" t="s">
        <v>90</v>
      </c>
      <c r="M330" s="168">
        <f t="shared" si="20"/>
        <v>-291304</v>
      </c>
      <c r="N330" s="168">
        <f t="shared" si="21"/>
        <v>0</v>
      </c>
      <c r="O330" s="167">
        <f t="shared" si="22"/>
        <v>-291303.5</v>
      </c>
      <c r="P330" s="167">
        <f t="shared" si="23"/>
        <v>0</v>
      </c>
    </row>
    <row r="331" spans="1:16" ht="15" hidden="1" customHeight="1" x14ac:dyDescent="0.25">
      <c r="A331" s="102">
        <v>31201018</v>
      </c>
      <c r="B331" s="31" t="s">
        <v>373</v>
      </c>
      <c r="C331" s="32">
        <v>0</v>
      </c>
      <c r="D331" s="32">
        <v>0</v>
      </c>
      <c r="E331" s="32">
        <v>0</v>
      </c>
      <c r="F331" s="32">
        <v>204996.94</v>
      </c>
      <c r="G331" s="32">
        <v>0</v>
      </c>
      <c r="H331" s="32">
        <v>204996.94</v>
      </c>
      <c r="I331" s="165" t="s">
        <v>695</v>
      </c>
      <c r="J331" s="165" t="s">
        <v>712</v>
      </c>
      <c r="K331" s="165" t="s">
        <v>714</v>
      </c>
      <c r="L331" s="165" t="s">
        <v>90</v>
      </c>
      <c r="M331" s="168">
        <f t="shared" si="20"/>
        <v>-204997</v>
      </c>
      <c r="N331" s="168">
        <f t="shared" si="21"/>
        <v>0</v>
      </c>
      <c r="O331" s="167">
        <f t="shared" si="22"/>
        <v>-204996.94</v>
      </c>
      <c r="P331" s="167">
        <f t="shared" si="23"/>
        <v>0</v>
      </c>
    </row>
    <row r="332" spans="1:16" ht="15" hidden="1" customHeight="1" x14ac:dyDescent="0.25">
      <c r="A332" s="102">
        <v>31201019</v>
      </c>
      <c r="B332" s="31" t="s">
        <v>736</v>
      </c>
      <c r="C332" s="32">
        <v>0</v>
      </c>
      <c r="D332" s="32">
        <v>0</v>
      </c>
      <c r="E332" s="32">
        <v>0</v>
      </c>
      <c r="F332" s="32">
        <v>108737.8</v>
      </c>
      <c r="G332" s="32">
        <v>0</v>
      </c>
      <c r="H332" s="32">
        <v>108737.8</v>
      </c>
      <c r="I332" s="169" t="s">
        <v>695</v>
      </c>
      <c r="J332" s="169" t="s">
        <v>712</v>
      </c>
      <c r="K332" s="169" t="s">
        <v>714</v>
      </c>
      <c r="L332" s="169" t="s">
        <v>90</v>
      </c>
      <c r="M332" s="168">
        <f t="shared" si="20"/>
        <v>-108738</v>
      </c>
      <c r="N332" s="168">
        <f t="shared" si="21"/>
        <v>0</v>
      </c>
      <c r="O332" s="167">
        <f t="shared" si="22"/>
        <v>-108737.8</v>
      </c>
      <c r="P332" s="167">
        <f t="shared" si="23"/>
        <v>0</v>
      </c>
    </row>
    <row r="333" spans="1:16" ht="15" hidden="1" customHeight="1" x14ac:dyDescent="0.25">
      <c r="A333" s="102">
        <v>31203</v>
      </c>
      <c r="B333" s="31" t="s">
        <v>737</v>
      </c>
      <c r="C333" s="32">
        <v>0</v>
      </c>
      <c r="D333" s="32">
        <v>0</v>
      </c>
      <c r="E333" s="32">
        <v>0</v>
      </c>
      <c r="F333" s="32">
        <v>1426488</v>
      </c>
      <c r="G333" s="32">
        <v>0</v>
      </c>
      <c r="H333" s="32">
        <v>1426488</v>
      </c>
      <c r="I333" s="169"/>
      <c r="J333" s="169"/>
      <c r="K333" s="169"/>
      <c r="L333" s="169"/>
      <c r="M333" s="168">
        <f t="shared" si="20"/>
        <v>-1426488</v>
      </c>
      <c r="N333" s="168">
        <f t="shared" si="21"/>
        <v>0</v>
      </c>
      <c r="O333" s="167">
        <f t="shared" si="22"/>
        <v>-1426488</v>
      </c>
      <c r="P333" s="167">
        <f t="shared" si="23"/>
        <v>0</v>
      </c>
    </row>
    <row r="334" spans="1:16" ht="15" hidden="1" customHeight="1" x14ac:dyDescent="0.25">
      <c r="A334" s="102">
        <v>31203001</v>
      </c>
      <c r="B334" s="31" t="s">
        <v>738</v>
      </c>
      <c r="C334" s="32">
        <v>0</v>
      </c>
      <c r="D334" s="32">
        <v>0</v>
      </c>
      <c r="E334" s="32">
        <v>0</v>
      </c>
      <c r="F334" s="32">
        <v>1426488</v>
      </c>
      <c r="G334" s="32">
        <v>0</v>
      </c>
      <c r="H334" s="32">
        <v>1426488</v>
      </c>
      <c r="I334" s="169" t="s">
        <v>695</v>
      </c>
      <c r="J334" s="169" t="s">
        <v>712</v>
      </c>
      <c r="K334" s="169" t="s">
        <v>714</v>
      </c>
      <c r="L334" s="169" t="s">
        <v>90</v>
      </c>
      <c r="M334" s="168">
        <f t="shared" si="20"/>
        <v>-1426488</v>
      </c>
      <c r="N334" s="168">
        <f t="shared" si="21"/>
        <v>0</v>
      </c>
      <c r="O334" s="167">
        <f t="shared" si="22"/>
        <v>-1426488</v>
      </c>
      <c r="P334" s="167">
        <f t="shared" si="23"/>
        <v>0</v>
      </c>
    </row>
    <row r="335" spans="1:16" ht="15" hidden="1" customHeight="1" x14ac:dyDescent="0.25">
      <c r="A335" s="102">
        <v>31205</v>
      </c>
      <c r="B335" s="31" t="s">
        <v>372</v>
      </c>
      <c r="C335" s="32">
        <v>0</v>
      </c>
      <c r="D335" s="32">
        <v>0</v>
      </c>
      <c r="E335" s="32">
        <v>18702.68</v>
      </c>
      <c r="F335" s="32">
        <v>948387.11</v>
      </c>
      <c r="G335" s="32">
        <v>0</v>
      </c>
      <c r="H335" s="32">
        <v>929684.43</v>
      </c>
      <c r="I335" s="165"/>
      <c r="J335" s="165"/>
      <c r="K335" s="165"/>
      <c r="L335" s="165"/>
      <c r="M335" s="168">
        <f t="shared" si="20"/>
        <v>-929684</v>
      </c>
      <c r="N335" s="168">
        <f t="shared" si="21"/>
        <v>0</v>
      </c>
      <c r="O335" s="167">
        <f t="shared" si="22"/>
        <v>-929684.43</v>
      </c>
      <c r="P335" s="167">
        <f t="shared" si="23"/>
        <v>0</v>
      </c>
    </row>
    <row r="336" spans="1:16" ht="15" hidden="1" customHeight="1" x14ac:dyDescent="0.25">
      <c r="A336" s="102">
        <v>31205002</v>
      </c>
      <c r="B336" s="31" t="s">
        <v>371</v>
      </c>
      <c r="C336" s="32">
        <v>0</v>
      </c>
      <c r="D336" s="32">
        <v>0</v>
      </c>
      <c r="E336" s="32">
        <v>18702.68</v>
      </c>
      <c r="F336" s="32">
        <v>143387.10999999999</v>
      </c>
      <c r="G336" s="32">
        <v>0</v>
      </c>
      <c r="H336" s="32">
        <v>124684.43</v>
      </c>
      <c r="I336" s="165"/>
      <c r="J336" s="165"/>
      <c r="K336" s="165"/>
      <c r="L336" s="165"/>
      <c r="M336" s="168">
        <f t="shared" si="20"/>
        <v>-124684</v>
      </c>
      <c r="N336" s="168">
        <f t="shared" si="21"/>
        <v>0</v>
      </c>
      <c r="O336" s="167">
        <f t="shared" si="22"/>
        <v>-124684.43</v>
      </c>
      <c r="P336" s="167">
        <f t="shared" si="23"/>
        <v>0</v>
      </c>
    </row>
    <row r="337" spans="1:16" ht="15" hidden="1" customHeight="1" x14ac:dyDescent="0.25">
      <c r="A337" s="102">
        <v>3120500201</v>
      </c>
      <c r="B337" s="31" t="s">
        <v>370</v>
      </c>
      <c r="C337" s="32">
        <v>0</v>
      </c>
      <c r="D337" s="32">
        <v>0</v>
      </c>
      <c r="E337" s="32">
        <v>18702.68</v>
      </c>
      <c r="F337" s="32">
        <v>133731</v>
      </c>
      <c r="G337" s="32">
        <v>0</v>
      </c>
      <c r="H337" s="32">
        <v>115028.32</v>
      </c>
      <c r="I337" s="165" t="s">
        <v>695</v>
      </c>
      <c r="J337" s="165" t="s">
        <v>712</v>
      </c>
      <c r="K337" s="165" t="s">
        <v>717</v>
      </c>
      <c r="L337" s="165" t="s">
        <v>95</v>
      </c>
      <c r="M337" s="168">
        <f t="shared" si="20"/>
        <v>-115028</v>
      </c>
      <c r="N337" s="168">
        <f t="shared" si="21"/>
        <v>0</v>
      </c>
      <c r="O337" s="167">
        <f t="shared" si="22"/>
        <v>-115028.32</v>
      </c>
      <c r="P337" s="167">
        <f t="shared" si="23"/>
        <v>0</v>
      </c>
    </row>
    <row r="338" spans="1:16" ht="15" hidden="1" customHeight="1" x14ac:dyDescent="0.25">
      <c r="A338" s="102">
        <v>3120500202</v>
      </c>
      <c r="B338" s="31" t="s">
        <v>369</v>
      </c>
      <c r="C338" s="32">
        <v>0</v>
      </c>
      <c r="D338" s="32">
        <v>0</v>
      </c>
      <c r="E338" s="32">
        <v>0</v>
      </c>
      <c r="F338" s="32">
        <v>9656.11</v>
      </c>
      <c r="G338" s="32">
        <v>0</v>
      </c>
      <c r="H338" s="32">
        <v>9656.11</v>
      </c>
      <c r="I338" s="165" t="s">
        <v>695</v>
      </c>
      <c r="J338" s="165" t="s">
        <v>712</v>
      </c>
      <c r="K338" s="165" t="s">
        <v>717</v>
      </c>
      <c r="L338" s="165" t="s">
        <v>95</v>
      </c>
      <c r="M338" s="168">
        <f t="shared" si="20"/>
        <v>-9656</v>
      </c>
      <c r="N338" s="168">
        <f t="shared" si="21"/>
        <v>0</v>
      </c>
      <c r="O338" s="167">
        <f t="shared" si="22"/>
        <v>-9656.11</v>
      </c>
      <c r="P338" s="167">
        <f t="shared" si="23"/>
        <v>0</v>
      </c>
    </row>
    <row r="339" spans="1:16" ht="15" hidden="1" customHeight="1" x14ac:dyDescent="0.25">
      <c r="A339" s="102">
        <v>31205005</v>
      </c>
      <c r="B339" s="31" t="s">
        <v>368</v>
      </c>
      <c r="C339" s="32">
        <v>0</v>
      </c>
      <c r="D339" s="32">
        <v>0</v>
      </c>
      <c r="E339" s="32">
        <v>0</v>
      </c>
      <c r="F339" s="32">
        <v>5000</v>
      </c>
      <c r="G339" s="32">
        <v>0</v>
      </c>
      <c r="H339" s="32">
        <v>5000</v>
      </c>
      <c r="I339" s="165"/>
      <c r="J339" s="165"/>
      <c r="K339" s="165"/>
      <c r="L339" s="165"/>
      <c r="M339" s="168">
        <f t="shared" si="20"/>
        <v>-5000</v>
      </c>
      <c r="N339" s="168">
        <f t="shared" si="21"/>
        <v>0</v>
      </c>
      <c r="O339" s="167">
        <f t="shared" si="22"/>
        <v>-5000</v>
      </c>
      <c r="P339" s="167">
        <f t="shared" si="23"/>
        <v>0</v>
      </c>
    </row>
    <row r="340" spans="1:16" ht="15" hidden="1" customHeight="1" x14ac:dyDescent="0.25">
      <c r="A340" s="102">
        <v>3120500501</v>
      </c>
      <c r="B340" s="31" t="s">
        <v>367</v>
      </c>
      <c r="C340" s="32">
        <v>0</v>
      </c>
      <c r="D340" s="32">
        <v>0</v>
      </c>
      <c r="E340" s="32">
        <v>0</v>
      </c>
      <c r="F340" s="32">
        <v>5000</v>
      </c>
      <c r="G340" s="32">
        <v>0</v>
      </c>
      <c r="H340" s="32">
        <v>5000</v>
      </c>
      <c r="I340" s="165" t="s">
        <v>695</v>
      </c>
      <c r="J340" s="165" t="s">
        <v>712</v>
      </c>
      <c r="K340" s="165" t="s">
        <v>714</v>
      </c>
      <c r="L340" s="165" t="s">
        <v>90</v>
      </c>
      <c r="M340" s="168">
        <f t="shared" si="20"/>
        <v>-5000</v>
      </c>
      <c r="N340" s="168">
        <f t="shared" si="21"/>
        <v>0</v>
      </c>
      <c r="O340" s="167">
        <f t="shared" si="22"/>
        <v>-5000</v>
      </c>
      <c r="P340" s="167">
        <f t="shared" si="23"/>
        <v>0</v>
      </c>
    </row>
    <row r="341" spans="1:16" ht="15" hidden="1" customHeight="1" x14ac:dyDescent="0.25">
      <c r="A341" s="102">
        <v>31205009</v>
      </c>
      <c r="B341" s="31" t="s">
        <v>366</v>
      </c>
      <c r="C341" s="32">
        <v>0</v>
      </c>
      <c r="D341" s="32">
        <v>0</v>
      </c>
      <c r="E341" s="32">
        <v>0</v>
      </c>
      <c r="F341" s="32">
        <v>800000</v>
      </c>
      <c r="G341" s="32">
        <v>0</v>
      </c>
      <c r="H341" s="32">
        <v>800000</v>
      </c>
      <c r="I341" s="165" t="s">
        <v>695</v>
      </c>
      <c r="J341" s="165" t="s">
        <v>712</v>
      </c>
      <c r="K341" s="165" t="s">
        <v>139</v>
      </c>
      <c r="L341" s="165" t="s">
        <v>773</v>
      </c>
      <c r="M341" s="168">
        <f t="shared" si="20"/>
        <v>-800000</v>
      </c>
      <c r="N341" s="168">
        <f t="shared" si="21"/>
        <v>0</v>
      </c>
      <c r="O341" s="167">
        <f t="shared" si="22"/>
        <v>-800000</v>
      </c>
      <c r="P341" s="167">
        <f t="shared" si="23"/>
        <v>0</v>
      </c>
    </row>
    <row r="342" spans="1:16" ht="15" hidden="1" customHeight="1" x14ac:dyDescent="0.25">
      <c r="A342" s="102">
        <v>313</v>
      </c>
      <c r="B342" s="31" t="s">
        <v>365</v>
      </c>
      <c r="C342" s="32">
        <v>0</v>
      </c>
      <c r="D342" s="32">
        <v>0</v>
      </c>
      <c r="E342" s="32">
        <v>35995</v>
      </c>
      <c r="F342" s="32">
        <v>10858780.130000001</v>
      </c>
      <c r="G342" s="32">
        <v>0</v>
      </c>
      <c r="H342" s="32">
        <v>10822785.130000001</v>
      </c>
      <c r="I342" s="165"/>
      <c r="J342" s="165"/>
      <c r="K342" s="165"/>
      <c r="L342" s="165"/>
      <c r="M342" s="168">
        <f t="shared" si="20"/>
        <v>-10822785</v>
      </c>
      <c r="N342" s="168">
        <f t="shared" si="21"/>
        <v>0</v>
      </c>
      <c r="O342" s="167">
        <f t="shared" si="22"/>
        <v>-10822785.130000001</v>
      </c>
      <c r="P342" s="167">
        <f t="shared" si="23"/>
        <v>0</v>
      </c>
    </row>
    <row r="343" spans="1:16" ht="15" hidden="1" customHeight="1" x14ac:dyDescent="0.25">
      <c r="A343" s="102">
        <v>31301</v>
      </c>
      <c r="B343" s="31" t="s">
        <v>364</v>
      </c>
      <c r="C343" s="32">
        <v>0</v>
      </c>
      <c r="D343" s="32">
        <v>0</v>
      </c>
      <c r="E343" s="32">
        <v>35995</v>
      </c>
      <c r="F343" s="32">
        <v>5682375.8899999997</v>
      </c>
      <c r="G343" s="32">
        <v>0</v>
      </c>
      <c r="H343" s="32">
        <v>5646380.8899999997</v>
      </c>
      <c r="I343" s="165"/>
      <c r="J343" s="165"/>
      <c r="K343" s="165"/>
      <c r="L343" s="165"/>
      <c r="M343" s="168">
        <f t="shared" si="20"/>
        <v>-5646381</v>
      </c>
      <c r="N343" s="168">
        <f t="shared" si="21"/>
        <v>0</v>
      </c>
      <c r="O343" s="167">
        <f t="shared" si="22"/>
        <v>-5646380.8899999997</v>
      </c>
      <c r="P343" s="167">
        <f t="shared" si="23"/>
        <v>0</v>
      </c>
    </row>
    <row r="344" spans="1:16" ht="15" hidden="1" customHeight="1" x14ac:dyDescent="0.25">
      <c r="A344" s="102">
        <v>31301003</v>
      </c>
      <c r="B344" s="31" t="s">
        <v>363</v>
      </c>
      <c r="C344" s="32">
        <v>0</v>
      </c>
      <c r="D344" s="32">
        <v>0</v>
      </c>
      <c r="E344" s="32">
        <v>27500</v>
      </c>
      <c r="F344" s="32">
        <v>1213689.23</v>
      </c>
      <c r="G344" s="32">
        <v>0</v>
      </c>
      <c r="H344" s="32">
        <v>1186189.23</v>
      </c>
      <c r="I344" s="165" t="s">
        <v>695</v>
      </c>
      <c r="J344" s="165" t="s">
        <v>712</v>
      </c>
      <c r="K344" s="165" t="s">
        <v>715</v>
      </c>
      <c r="L344" s="165" t="s">
        <v>90</v>
      </c>
      <c r="M344" s="168">
        <f t="shared" si="20"/>
        <v>-1186189</v>
      </c>
      <c r="N344" s="168">
        <f t="shared" si="21"/>
        <v>0</v>
      </c>
      <c r="O344" s="167">
        <f t="shared" si="22"/>
        <v>-1186189.23</v>
      </c>
      <c r="P344" s="167">
        <f t="shared" si="23"/>
        <v>0</v>
      </c>
    </row>
    <row r="345" spans="1:16" ht="15" hidden="1" customHeight="1" x14ac:dyDescent="0.25">
      <c r="A345" s="102">
        <v>31301004</v>
      </c>
      <c r="B345" s="31" t="s">
        <v>362</v>
      </c>
      <c r="C345" s="32">
        <v>0</v>
      </c>
      <c r="D345" s="32">
        <v>0</v>
      </c>
      <c r="E345" s="32">
        <v>8495</v>
      </c>
      <c r="F345" s="32">
        <v>4468686.66</v>
      </c>
      <c r="G345" s="32">
        <v>0</v>
      </c>
      <c r="H345" s="32">
        <v>4460191.66</v>
      </c>
      <c r="I345" s="165" t="s">
        <v>695</v>
      </c>
      <c r="J345" s="165" t="s">
        <v>712</v>
      </c>
      <c r="K345" s="165" t="s">
        <v>715</v>
      </c>
      <c r="L345" s="165" t="s">
        <v>90</v>
      </c>
      <c r="M345" s="168">
        <f t="shared" si="20"/>
        <v>-4460192</v>
      </c>
      <c r="N345" s="168">
        <f t="shared" si="21"/>
        <v>0</v>
      </c>
      <c r="O345" s="167">
        <f t="shared" si="22"/>
        <v>-4460191.66</v>
      </c>
      <c r="P345" s="167">
        <f t="shared" si="23"/>
        <v>0</v>
      </c>
    </row>
    <row r="346" spans="1:16" ht="15" hidden="1" customHeight="1" x14ac:dyDescent="0.25">
      <c r="A346" s="102">
        <v>31303</v>
      </c>
      <c r="B346" s="31" t="s">
        <v>361</v>
      </c>
      <c r="C346" s="32">
        <v>0</v>
      </c>
      <c r="D346" s="32">
        <v>0</v>
      </c>
      <c r="E346" s="32">
        <v>0</v>
      </c>
      <c r="F346" s="32">
        <v>5176404.24</v>
      </c>
      <c r="G346" s="32">
        <v>0</v>
      </c>
      <c r="H346" s="32">
        <v>5176404.24</v>
      </c>
      <c r="I346" s="165"/>
      <c r="J346" s="165"/>
      <c r="K346" s="165"/>
      <c r="L346" s="165"/>
      <c r="M346" s="168">
        <f t="shared" si="20"/>
        <v>-5176404</v>
      </c>
      <c r="N346" s="168">
        <f t="shared" si="21"/>
        <v>0</v>
      </c>
      <c r="O346" s="167">
        <f t="shared" si="22"/>
        <v>-5176404.24</v>
      </c>
      <c r="P346" s="167">
        <f t="shared" si="23"/>
        <v>0</v>
      </c>
    </row>
    <row r="347" spans="1:16" ht="15" hidden="1" customHeight="1" x14ac:dyDescent="0.25">
      <c r="A347" s="102">
        <v>31303001</v>
      </c>
      <c r="B347" s="31" t="s">
        <v>360</v>
      </c>
      <c r="C347" s="32">
        <v>0</v>
      </c>
      <c r="D347" s="32">
        <v>0</v>
      </c>
      <c r="E347" s="32">
        <v>0</v>
      </c>
      <c r="F347" s="32">
        <v>440010</v>
      </c>
      <c r="G347" s="32">
        <v>0</v>
      </c>
      <c r="H347" s="32">
        <v>440010</v>
      </c>
      <c r="I347" s="165"/>
      <c r="J347" s="165"/>
      <c r="K347" s="165"/>
      <c r="L347" s="165"/>
      <c r="M347" s="168">
        <f t="shared" si="20"/>
        <v>-440010</v>
      </c>
      <c r="N347" s="168">
        <f t="shared" si="21"/>
        <v>0</v>
      </c>
      <c r="O347" s="167">
        <f t="shared" si="22"/>
        <v>-440010</v>
      </c>
      <c r="P347" s="167">
        <f t="shared" si="23"/>
        <v>0</v>
      </c>
    </row>
    <row r="348" spans="1:16" ht="15" hidden="1" customHeight="1" x14ac:dyDescent="0.25">
      <c r="A348" s="102">
        <v>3130300101</v>
      </c>
      <c r="B348" s="31" t="s">
        <v>359</v>
      </c>
      <c r="C348" s="32">
        <v>0</v>
      </c>
      <c r="D348" s="32">
        <v>0</v>
      </c>
      <c r="E348" s="32">
        <v>0</v>
      </c>
      <c r="F348" s="32">
        <v>220005</v>
      </c>
      <c r="G348" s="32">
        <v>0</v>
      </c>
      <c r="H348" s="32">
        <v>220005</v>
      </c>
      <c r="I348" s="165" t="s">
        <v>695</v>
      </c>
      <c r="J348" s="165" t="s">
        <v>712</v>
      </c>
      <c r="K348" s="165" t="s">
        <v>139</v>
      </c>
      <c r="L348" s="165" t="s">
        <v>102</v>
      </c>
      <c r="M348" s="168">
        <f t="shared" si="20"/>
        <v>-220005</v>
      </c>
      <c r="N348" s="168">
        <f t="shared" si="21"/>
        <v>0</v>
      </c>
      <c r="O348" s="167">
        <f t="shared" si="22"/>
        <v>-220005</v>
      </c>
      <c r="P348" s="167">
        <f t="shared" si="23"/>
        <v>0</v>
      </c>
    </row>
    <row r="349" spans="1:16" ht="15" hidden="1" customHeight="1" x14ac:dyDescent="0.25">
      <c r="A349" s="102">
        <v>3130300102</v>
      </c>
      <c r="B349" s="31" t="s">
        <v>358</v>
      </c>
      <c r="C349" s="32">
        <v>0</v>
      </c>
      <c r="D349" s="32">
        <v>0</v>
      </c>
      <c r="E349" s="32">
        <v>0</v>
      </c>
      <c r="F349" s="32">
        <v>220005</v>
      </c>
      <c r="G349" s="32">
        <v>0</v>
      </c>
      <c r="H349" s="32">
        <v>220005</v>
      </c>
      <c r="I349" s="165" t="s">
        <v>695</v>
      </c>
      <c r="J349" s="165" t="s">
        <v>712</v>
      </c>
      <c r="K349" s="165" t="s">
        <v>139</v>
      </c>
      <c r="L349" s="165" t="s">
        <v>102</v>
      </c>
      <c r="M349" s="168">
        <f t="shared" si="20"/>
        <v>-220005</v>
      </c>
      <c r="N349" s="168">
        <f t="shared" si="21"/>
        <v>0</v>
      </c>
      <c r="O349" s="167">
        <f t="shared" si="22"/>
        <v>-220005</v>
      </c>
      <c r="P349" s="167">
        <f t="shared" si="23"/>
        <v>0</v>
      </c>
    </row>
    <row r="350" spans="1:16" ht="15" hidden="1" customHeight="1" x14ac:dyDescent="0.25">
      <c r="A350" s="102">
        <v>31303002</v>
      </c>
      <c r="B350" s="31" t="s">
        <v>357</v>
      </c>
      <c r="C350" s="32">
        <v>0</v>
      </c>
      <c r="D350" s="32">
        <v>0</v>
      </c>
      <c r="E350" s="32">
        <v>0</v>
      </c>
      <c r="F350" s="32">
        <v>468750</v>
      </c>
      <c r="G350" s="32">
        <v>0</v>
      </c>
      <c r="H350" s="32">
        <v>468750</v>
      </c>
      <c r="I350" s="165" t="s">
        <v>695</v>
      </c>
      <c r="J350" s="165" t="s">
        <v>712</v>
      </c>
      <c r="K350" s="165" t="s">
        <v>139</v>
      </c>
      <c r="L350" s="165" t="s">
        <v>100</v>
      </c>
      <c r="M350" s="168">
        <f t="shared" si="20"/>
        <v>-468750</v>
      </c>
      <c r="N350" s="168">
        <f t="shared" si="21"/>
        <v>0</v>
      </c>
      <c r="O350" s="167">
        <f t="shared" si="22"/>
        <v>-468750</v>
      </c>
      <c r="P350" s="167">
        <f t="shared" si="23"/>
        <v>0</v>
      </c>
    </row>
    <row r="351" spans="1:16" ht="15" hidden="1" customHeight="1" x14ac:dyDescent="0.25">
      <c r="A351" s="102">
        <v>31303003</v>
      </c>
      <c r="B351" s="31" t="s">
        <v>356</v>
      </c>
      <c r="C351" s="32">
        <v>0</v>
      </c>
      <c r="D351" s="32">
        <v>0</v>
      </c>
      <c r="E351" s="32">
        <v>0</v>
      </c>
      <c r="F351" s="32">
        <v>20000</v>
      </c>
      <c r="G351" s="32">
        <v>0</v>
      </c>
      <c r="H351" s="32">
        <v>20000</v>
      </c>
      <c r="I351" s="165" t="s">
        <v>695</v>
      </c>
      <c r="J351" s="165" t="s">
        <v>712</v>
      </c>
      <c r="K351" s="165" t="s">
        <v>139</v>
      </c>
      <c r="L351" s="165" t="s">
        <v>106</v>
      </c>
      <c r="M351" s="168">
        <f t="shared" si="20"/>
        <v>-20000</v>
      </c>
      <c r="N351" s="168">
        <f t="shared" si="21"/>
        <v>0</v>
      </c>
      <c r="O351" s="167">
        <f t="shared" si="22"/>
        <v>-20000</v>
      </c>
      <c r="P351" s="167">
        <f t="shared" si="23"/>
        <v>0</v>
      </c>
    </row>
    <row r="352" spans="1:16" ht="15" hidden="1" customHeight="1" x14ac:dyDescent="0.25">
      <c r="A352" s="102">
        <v>31303004</v>
      </c>
      <c r="B352" s="31" t="s">
        <v>355</v>
      </c>
      <c r="C352" s="32">
        <v>0</v>
      </c>
      <c r="D352" s="32">
        <v>0</v>
      </c>
      <c r="E352" s="32">
        <v>0</v>
      </c>
      <c r="F352" s="32">
        <v>851458</v>
      </c>
      <c r="G352" s="32">
        <v>0</v>
      </c>
      <c r="H352" s="32">
        <v>851458</v>
      </c>
      <c r="I352" s="165"/>
      <c r="J352" s="165"/>
      <c r="K352" s="165"/>
      <c r="L352" s="165"/>
      <c r="M352" s="168">
        <f t="shared" si="20"/>
        <v>-851458</v>
      </c>
      <c r="N352" s="168">
        <f t="shared" si="21"/>
        <v>0</v>
      </c>
      <c r="O352" s="167">
        <f t="shared" si="22"/>
        <v>-851458</v>
      </c>
      <c r="P352" s="167">
        <f t="shared" si="23"/>
        <v>0</v>
      </c>
    </row>
    <row r="353" spans="1:16" ht="15" hidden="1" customHeight="1" x14ac:dyDescent="0.25">
      <c r="A353" s="102">
        <v>3130300401</v>
      </c>
      <c r="B353" s="31" t="s">
        <v>354</v>
      </c>
      <c r="C353" s="32">
        <v>0</v>
      </c>
      <c r="D353" s="32">
        <v>0</v>
      </c>
      <c r="E353" s="32">
        <v>0</v>
      </c>
      <c r="F353" s="32">
        <v>600000</v>
      </c>
      <c r="G353" s="32">
        <v>0</v>
      </c>
      <c r="H353" s="32">
        <v>600000</v>
      </c>
      <c r="I353" s="165" t="s">
        <v>695</v>
      </c>
      <c r="J353" s="165" t="s">
        <v>712</v>
      </c>
      <c r="K353" s="165" t="s">
        <v>139</v>
      </c>
      <c r="L353" s="165" t="s">
        <v>97</v>
      </c>
      <c r="M353" s="168">
        <f t="shared" si="20"/>
        <v>-600000</v>
      </c>
      <c r="N353" s="168">
        <f t="shared" si="21"/>
        <v>0</v>
      </c>
      <c r="O353" s="167">
        <f t="shared" si="22"/>
        <v>-600000</v>
      </c>
      <c r="P353" s="167">
        <f t="shared" si="23"/>
        <v>0</v>
      </c>
    </row>
    <row r="354" spans="1:16" ht="15" hidden="1" customHeight="1" x14ac:dyDescent="0.25">
      <c r="A354" s="102">
        <v>3130300402</v>
      </c>
      <c r="B354" s="31" t="s">
        <v>353</v>
      </c>
      <c r="C354" s="32">
        <v>0</v>
      </c>
      <c r="D354" s="32">
        <v>0</v>
      </c>
      <c r="E354" s="32">
        <v>0</v>
      </c>
      <c r="F354" s="32">
        <v>48958</v>
      </c>
      <c r="G354" s="32">
        <v>0</v>
      </c>
      <c r="H354" s="32">
        <v>48958</v>
      </c>
      <c r="I354" s="165" t="s">
        <v>695</v>
      </c>
      <c r="J354" s="165" t="s">
        <v>712</v>
      </c>
      <c r="K354" s="165" t="s">
        <v>139</v>
      </c>
      <c r="L354" s="165" t="s">
        <v>97</v>
      </c>
      <c r="M354" s="168">
        <f t="shared" si="20"/>
        <v>-48958</v>
      </c>
      <c r="N354" s="168">
        <f t="shared" si="21"/>
        <v>0</v>
      </c>
      <c r="O354" s="167">
        <f t="shared" si="22"/>
        <v>-48958</v>
      </c>
      <c r="P354" s="167">
        <f t="shared" si="23"/>
        <v>0</v>
      </c>
    </row>
    <row r="355" spans="1:16" ht="15" hidden="1" customHeight="1" x14ac:dyDescent="0.25">
      <c r="A355" s="102">
        <v>3130300403</v>
      </c>
      <c r="B355" s="31" t="s">
        <v>352</v>
      </c>
      <c r="C355" s="32">
        <v>0</v>
      </c>
      <c r="D355" s="32">
        <v>0</v>
      </c>
      <c r="E355" s="32">
        <v>0</v>
      </c>
      <c r="F355" s="32">
        <v>112500</v>
      </c>
      <c r="G355" s="32">
        <v>0</v>
      </c>
      <c r="H355" s="32">
        <v>112500</v>
      </c>
      <c r="I355" s="165" t="s">
        <v>695</v>
      </c>
      <c r="J355" s="165" t="s">
        <v>712</v>
      </c>
      <c r="K355" s="165" t="s">
        <v>139</v>
      </c>
      <c r="L355" s="165" t="s">
        <v>97</v>
      </c>
      <c r="M355" s="168">
        <f t="shared" si="20"/>
        <v>-112500</v>
      </c>
      <c r="N355" s="168">
        <f t="shared" si="21"/>
        <v>0</v>
      </c>
      <c r="O355" s="167">
        <f t="shared" si="22"/>
        <v>-112500</v>
      </c>
      <c r="P355" s="167">
        <f t="shared" si="23"/>
        <v>0</v>
      </c>
    </row>
    <row r="356" spans="1:16" ht="15" hidden="1" customHeight="1" x14ac:dyDescent="0.25">
      <c r="A356" s="102">
        <v>3130300404</v>
      </c>
      <c r="B356" s="31" t="s">
        <v>351</v>
      </c>
      <c r="C356" s="32">
        <v>0</v>
      </c>
      <c r="D356" s="32">
        <v>0</v>
      </c>
      <c r="E356" s="32">
        <v>0</v>
      </c>
      <c r="F356" s="32">
        <v>90000</v>
      </c>
      <c r="G356" s="32">
        <v>0</v>
      </c>
      <c r="H356" s="32">
        <v>90000</v>
      </c>
      <c r="I356" s="165" t="s">
        <v>695</v>
      </c>
      <c r="J356" s="165" t="s">
        <v>712</v>
      </c>
      <c r="K356" s="165" t="s">
        <v>139</v>
      </c>
      <c r="L356" s="165" t="s">
        <v>97</v>
      </c>
      <c r="M356" s="168">
        <f t="shared" si="20"/>
        <v>-90000</v>
      </c>
      <c r="N356" s="168">
        <f t="shared" si="21"/>
        <v>0</v>
      </c>
      <c r="O356" s="167">
        <f t="shared" si="22"/>
        <v>-90000</v>
      </c>
      <c r="P356" s="167">
        <f t="shared" si="23"/>
        <v>0</v>
      </c>
    </row>
    <row r="357" spans="1:16" ht="15" hidden="1" customHeight="1" x14ac:dyDescent="0.25">
      <c r="A357" s="102">
        <v>31303005</v>
      </c>
      <c r="B357" s="31" t="s">
        <v>350</v>
      </c>
      <c r="C357" s="32">
        <v>0</v>
      </c>
      <c r="D357" s="32">
        <v>0</v>
      </c>
      <c r="E357" s="32">
        <v>0</v>
      </c>
      <c r="F357" s="32">
        <v>1755561.74</v>
      </c>
      <c r="G357" s="32">
        <v>0</v>
      </c>
      <c r="H357" s="32">
        <v>1755561.74</v>
      </c>
      <c r="I357" s="165" t="s">
        <v>695</v>
      </c>
      <c r="J357" s="165" t="s">
        <v>712</v>
      </c>
      <c r="K357" s="165" t="s">
        <v>139</v>
      </c>
      <c r="L357" s="165" t="s">
        <v>98</v>
      </c>
      <c r="M357" s="168">
        <f t="shared" si="20"/>
        <v>-1755562</v>
      </c>
      <c r="N357" s="168">
        <f t="shared" si="21"/>
        <v>0</v>
      </c>
      <c r="O357" s="167">
        <f t="shared" si="22"/>
        <v>-1755561.74</v>
      </c>
      <c r="P357" s="167">
        <f t="shared" si="23"/>
        <v>0</v>
      </c>
    </row>
    <row r="358" spans="1:16" ht="15" hidden="1" customHeight="1" x14ac:dyDescent="0.25">
      <c r="A358" s="102">
        <v>31303006</v>
      </c>
      <c r="B358" s="31" t="s">
        <v>349</v>
      </c>
      <c r="C358" s="32">
        <v>0</v>
      </c>
      <c r="D358" s="32">
        <v>0</v>
      </c>
      <c r="E358" s="32">
        <v>0</v>
      </c>
      <c r="F358" s="32">
        <v>639583</v>
      </c>
      <c r="G358" s="32">
        <v>0</v>
      </c>
      <c r="H358" s="32">
        <v>639583</v>
      </c>
      <c r="I358" s="165" t="s">
        <v>695</v>
      </c>
      <c r="J358" s="165" t="s">
        <v>712</v>
      </c>
      <c r="K358" s="165" t="s">
        <v>139</v>
      </c>
      <c r="L358" s="165" t="s">
        <v>99</v>
      </c>
      <c r="M358" s="168">
        <f t="shared" si="20"/>
        <v>-639583</v>
      </c>
      <c r="N358" s="168">
        <f t="shared" si="21"/>
        <v>0</v>
      </c>
      <c r="O358" s="167">
        <f t="shared" si="22"/>
        <v>-639583</v>
      </c>
      <c r="P358" s="167">
        <f t="shared" si="23"/>
        <v>0</v>
      </c>
    </row>
    <row r="359" spans="1:16" ht="15" hidden="1" customHeight="1" x14ac:dyDescent="0.25">
      <c r="A359" s="102">
        <v>31303007</v>
      </c>
      <c r="B359" s="31" t="s">
        <v>348</v>
      </c>
      <c r="C359" s="32">
        <v>0</v>
      </c>
      <c r="D359" s="32">
        <v>0</v>
      </c>
      <c r="E359" s="32">
        <v>0</v>
      </c>
      <c r="F359" s="32">
        <v>85050</v>
      </c>
      <c r="G359" s="32">
        <v>0</v>
      </c>
      <c r="H359" s="32">
        <v>85050</v>
      </c>
      <c r="I359" s="165"/>
      <c r="J359" s="165"/>
      <c r="K359" s="165"/>
      <c r="L359" s="165"/>
      <c r="M359" s="168">
        <f t="shared" si="20"/>
        <v>-85050</v>
      </c>
      <c r="N359" s="168">
        <f t="shared" si="21"/>
        <v>0</v>
      </c>
      <c r="O359" s="167">
        <f t="shared" si="22"/>
        <v>-85050</v>
      </c>
      <c r="P359" s="167">
        <f t="shared" si="23"/>
        <v>0</v>
      </c>
    </row>
    <row r="360" spans="1:16" ht="15" hidden="1" customHeight="1" x14ac:dyDescent="0.25">
      <c r="A360" s="102">
        <v>3130300701</v>
      </c>
      <c r="B360" s="31" t="s">
        <v>347</v>
      </c>
      <c r="C360" s="32">
        <v>0</v>
      </c>
      <c r="D360" s="32">
        <v>0</v>
      </c>
      <c r="E360" s="32">
        <v>0</v>
      </c>
      <c r="F360" s="32">
        <v>19375</v>
      </c>
      <c r="G360" s="32">
        <v>0</v>
      </c>
      <c r="H360" s="32">
        <v>19375</v>
      </c>
      <c r="I360" s="165" t="s">
        <v>695</v>
      </c>
      <c r="J360" s="165" t="s">
        <v>712</v>
      </c>
      <c r="K360" s="165" t="s">
        <v>139</v>
      </c>
      <c r="L360" s="165" t="s">
        <v>104</v>
      </c>
      <c r="M360" s="168">
        <f t="shared" si="20"/>
        <v>-19375</v>
      </c>
      <c r="N360" s="168">
        <f t="shared" si="21"/>
        <v>0</v>
      </c>
      <c r="O360" s="167">
        <f t="shared" si="22"/>
        <v>-19375</v>
      </c>
      <c r="P360" s="167">
        <f t="shared" si="23"/>
        <v>0</v>
      </c>
    </row>
    <row r="361" spans="1:16" ht="15" hidden="1" customHeight="1" x14ac:dyDescent="0.25">
      <c r="A361" s="102">
        <v>3130300702</v>
      </c>
      <c r="B361" s="31" t="s">
        <v>346</v>
      </c>
      <c r="C361" s="32">
        <v>0</v>
      </c>
      <c r="D361" s="32">
        <v>0</v>
      </c>
      <c r="E361" s="32">
        <v>0</v>
      </c>
      <c r="F361" s="32">
        <v>19375</v>
      </c>
      <c r="G361" s="32">
        <v>0</v>
      </c>
      <c r="H361" s="32">
        <v>19375</v>
      </c>
      <c r="I361" s="165" t="s">
        <v>695</v>
      </c>
      <c r="J361" s="165" t="s">
        <v>712</v>
      </c>
      <c r="K361" s="165" t="s">
        <v>139</v>
      </c>
      <c r="L361" s="165" t="s">
        <v>104</v>
      </c>
      <c r="M361" s="168">
        <f t="shared" si="20"/>
        <v>-19375</v>
      </c>
      <c r="N361" s="168">
        <f t="shared" si="21"/>
        <v>0</v>
      </c>
      <c r="O361" s="167">
        <f t="shared" si="22"/>
        <v>-19375</v>
      </c>
      <c r="P361" s="167">
        <f t="shared" si="23"/>
        <v>0</v>
      </c>
    </row>
    <row r="362" spans="1:16" ht="15" hidden="1" customHeight="1" x14ac:dyDescent="0.25">
      <c r="A362" s="102">
        <v>3130300703</v>
      </c>
      <c r="B362" s="31" t="s">
        <v>345</v>
      </c>
      <c r="C362" s="32">
        <v>0</v>
      </c>
      <c r="D362" s="32">
        <v>0</v>
      </c>
      <c r="E362" s="32">
        <v>0</v>
      </c>
      <c r="F362" s="32">
        <v>15833</v>
      </c>
      <c r="G362" s="32">
        <v>0</v>
      </c>
      <c r="H362" s="32">
        <v>15833</v>
      </c>
      <c r="I362" s="165" t="s">
        <v>695</v>
      </c>
      <c r="J362" s="165" t="s">
        <v>712</v>
      </c>
      <c r="K362" s="165" t="s">
        <v>139</v>
      </c>
      <c r="L362" s="165" t="s">
        <v>104</v>
      </c>
      <c r="M362" s="168">
        <f t="shared" si="20"/>
        <v>-15833</v>
      </c>
      <c r="N362" s="168">
        <f t="shared" si="21"/>
        <v>0</v>
      </c>
      <c r="O362" s="167">
        <f t="shared" si="22"/>
        <v>-15833</v>
      </c>
      <c r="P362" s="167">
        <f t="shared" si="23"/>
        <v>0</v>
      </c>
    </row>
    <row r="363" spans="1:16" ht="15" hidden="1" customHeight="1" x14ac:dyDescent="0.25">
      <c r="A363" s="102">
        <v>3130300704</v>
      </c>
      <c r="B363" s="31" t="s">
        <v>344</v>
      </c>
      <c r="C363" s="32">
        <v>0</v>
      </c>
      <c r="D363" s="32">
        <v>0</v>
      </c>
      <c r="E363" s="32">
        <v>0</v>
      </c>
      <c r="F363" s="32">
        <v>14000</v>
      </c>
      <c r="G363" s="32">
        <v>0</v>
      </c>
      <c r="H363" s="32">
        <v>14000</v>
      </c>
      <c r="I363" s="165" t="s">
        <v>695</v>
      </c>
      <c r="J363" s="165" t="s">
        <v>712</v>
      </c>
      <c r="K363" s="165" t="s">
        <v>139</v>
      </c>
      <c r="L363" s="165" t="s">
        <v>104</v>
      </c>
      <c r="M363" s="168">
        <f t="shared" si="20"/>
        <v>-14000</v>
      </c>
      <c r="N363" s="168">
        <f t="shared" si="21"/>
        <v>0</v>
      </c>
      <c r="O363" s="167">
        <f t="shared" si="22"/>
        <v>-14000</v>
      </c>
      <c r="P363" s="167">
        <f t="shared" si="23"/>
        <v>0</v>
      </c>
    </row>
    <row r="364" spans="1:16" ht="15" hidden="1" customHeight="1" x14ac:dyDescent="0.25">
      <c r="A364" s="102">
        <v>3130300705</v>
      </c>
      <c r="B364" s="31" t="s">
        <v>343</v>
      </c>
      <c r="C364" s="32">
        <v>0</v>
      </c>
      <c r="D364" s="32">
        <v>0</v>
      </c>
      <c r="E364" s="32">
        <v>0</v>
      </c>
      <c r="F364" s="32">
        <v>11745</v>
      </c>
      <c r="G364" s="32">
        <v>0</v>
      </c>
      <c r="H364" s="32">
        <v>11745</v>
      </c>
      <c r="I364" s="165" t="s">
        <v>695</v>
      </c>
      <c r="J364" s="165" t="s">
        <v>712</v>
      </c>
      <c r="K364" s="165" t="s">
        <v>139</v>
      </c>
      <c r="L364" s="165" t="s">
        <v>104</v>
      </c>
      <c r="M364" s="168">
        <f t="shared" si="20"/>
        <v>-11745</v>
      </c>
      <c r="N364" s="168">
        <f t="shared" si="21"/>
        <v>0</v>
      </c>
      <c r="O364" s="167">
        <f t="shared" si="22"/>
        <v>-11745</v>
      </c>
      <c r="P364" s="167">
        <f t="shared" si="23"/>
        <v>0</v>
      </c>
    </row>
    <row r="365" spans="1:16" ht="15" hidden="1" customHeight="1" x14ac:dyDescent="0.25">
      <c r="A365" s="102">
        <v>3130300706</v>
      </c>
      <c r="B365" s="31" t="s">
        <v>342</v>
      </c>
      <c r="C365" s="32">
        <v>0</v>
      </c>
      <c r="D365" s="32">
        <v>0</v>
      </c>
      <c r="E365" s="32">
        <v>0</v>
      </c>
      <c r="F365" s="32">
        <v>2639</v>
      </c>
      <c r="G365" s="32">
        <v>0</v>
      </c>
      <c r="H365" s="32">
        <v>2639</v>
      </c>
      <c r="I365" s="165" t="s">
        <v>695</v>
      </c>
      <c r="J365" s="165" t="s">
        <v>712</v>
      </c>
      <c r="K365" s="165" t="s">
        <v>139</v>
      </c>
      <c r="L365" s="165" t="s">
        <v>104</v>
      </c>
      <c r="M365" s="168">
        <f t="shared" si="20"/>
        <v>-2639</v>
      </c>
      <c r="N365" s="168">
        <f t="shared" si="21"/>
        <v>0</v>
      </c>
      <c r="O365" s="167">
        <f t="shared" si="22"/>
        <v>-2639</v>
      </c>
      <c r="P365" s="167">
        <f t="shared" si="23"/>
        <v>0</v>
      </c>
    </row>
    <row r="366" spans="1:16" ht="15" hidden="1" customHeight="1" x14ac:dyDescent="0.25">
      <c r="A366" s="102">
        <v>3130300707</v>
      </c>
      <c r="B366" s="31" t="s">
        <v>341</v>
      </c>
      <c r="C366" s="32">
        <v>0</v>
      </c>
      <c r="D366" s="32">
        <v>0</v>
      </c>
      <c r="E366" s="32">
        <v>0</v>
      </c>
      <c r="F366" s="32">
        <v>2083</v>
      </c>
      <c r="G366" s="32">
        <v>0</v>
      </c>
      <c r="H366" s="32">
        <v>2083</v>
      </c>
      <c r="I366" s="165" t="s">
        <v>695</v>
      </c>
      <c r="J366" s="165" t="s">
        <v>712</v>
      </c>
      <c r="K366" s="165" t="s">
        <v>139</v>
      </c>
      <c r="L366" s="165" t="s">
        <v>104</v>
      </c>
      <c r="M366" s="168">
        <f t="shared" si="20"/>
        <v>-2083</v>
      </c>
      <c r="N366" s="168">
        <f t="shared" si="21"/>
        <v>0</v>
      </c>
      <c r="O366" s="167">
        <f t="shared" si="22"/>
        <v>-2083</v>
      </c>
      <c r="P366" s="167">
        <f t="shared" si="23"/>
        <v>0</v>
      </c>
    </row>
    <row r="367" spans="1:16" ht="15" hidden="1" customHeight="1" x14ac:dyDescent="0.25">
      <c r="A367" s="102">
        <v>31303008</v>
      </c>
      <c r="B367" s="31" t="s">
        <v>340</v>
      </c>
      <c r="C367" s="32">
        <v>0</v>
      </c>
      <c r="D367" s="32">
        <v>0</v>
      </c>
      <c r="E367" s="32">
        <v>0</v>
      </c>
      <c r="F367" s="32">
        <v>451701</v>
      </c>
      <c r="G367" s="32">
        <v>0</v>
      </c>
      <c r="H367" s="32">
        <v>451701</v>
      </c>
      <c r="I367" s="165" t="s">
        <v>695</v>
      </c>
      <c r="J367" s="165" t="s">
        <v>712</v>
      </c>
      <c r="K367" s="165" t="s">
        <v>139</v>
      </c>
      <c r="L367" s="165" t="s">
        <v>101</v>
      </c>
      <c r="M367" s="168">
        <f t="shared" si="20"/>
        <v>-451701</v>
      </c>
      <c r="N367" s="168">
        <f t="shared" si="21"/>
        <v>0</v>
      </c>
      <c r="O367" s="167">
        <f t="shared" si="22"/>
        <v>-451701</v>
      </c>
      <c r="P367" s="167">
        <f t="shared" si="23"/>
        <v>0</v>
      </c>
    </row>
    <row r="368" spans="1:16" ht="15" hidden="1" customHeight="1" x14ac:dyDescent="0.25">
      <c r="A368" s="102">
        <v>31303009</v>
      </c>
      <c r="B368" s="31" t="s">
        <v>339</v>
      </c>
      <c r="C368" s="32">
        <v>0</v>
      </c>
      <c r="D368" s="32">
        <v>0</v>
      </c>
      <c r="E368" s="32">
        <v>0</v>
      </c>
      <c r="F368" s="32">
        <v>114290.5</v>
      </c>
      <c r="G368" s="32">
        <v>0</v>
      </c>
      <c r="H368" s="32">
        <v>114290.5</v>
      </c>
      <c r="I368" s="165" t="s">
        <v>695</v>
      </c>
      <c r="J368" s="165" t="s">
        <v>712</v>
      </c>
      <c r="K368" s="165" t="s">
        <v>139</v>
      </c>
      <c r="L368" s="165" t="s">
        <v>103</v>
      </c>
      <c r="M368" s="168">
        <f t="shared" si="20"/>
        <v>-114291</v>
      </c>
      <c r="N368" s="168">
        <f t="shared" si="21"/>
        <v>0</v>
      </c>
      <c r="O368" s="167">
        <f t="shared" si="22"/>
        <v>-114290.5</v>
      </c>
      <c r="P368" s="167">
        <f t="shared" si="23"/>
        <v>0</v>
      </c>
    </row>
    <row r="369" spans="1:16" ht="15" hidden="1" customHeight="1" x14ac:dyDescent="0.25">
      <c r="A369" s="102">
        <v>31303010</v>
      </c>
      <c r="B369" s="31" t="s">
        <v>338</v>
      </c>
      <c r="C369" s="32">
        <v>0</v>
      </c>
      <c r="D369" s="32">
        <v>0</v>
      </c>
      <c r="E369" s="32">
        <v>0</v>
      </c>
      <c r="F369" s="32">
        <v>350000</v>
      </c>
      <c r="G369" s="32">
        <v>0</v>
      </c>
      <c r="H369" s="32">
        <v>350000</v>
      </c>
      <c r="I369" s="165"/>
      <c r="J369" s="165"/>
      <c r="K369" s="165"/>
      <c r="L369" s="165"/>
      <c r="M369" s="168">
        <f t="shared" si="20"/>
        <v>-350000</v>
      </c>
      <c r="N369" s="168">
        <f t="shared" si="21"/>
        <v>0</v>
      </c>
      <c r="O369" s="167">
        <f t="shared" si="22"/>
        <v>-350000</v>
      </c>
      <c r="P369" s="167">
        <f t="shared" si="23"/>
        <v>0</v>
      </c>
    </row>
    <row r="370" spans="1:16" ht="15" hidden="1" customHeight="1" x14ac:dyDescent="0.25">
      <c r="A370" s="102">
        <v>3130301001</v>
      </c>
      <c r="B370" s="31" t="s">
        <v>337</v>
      </c>
      <c r="C370" s="32">
        <v>0</v>
      </c>
      <c r="D370" s="32">
        <v>0</v>
      </c>
      <c r="E370" s="32"/>
      <c r="F370" s="32">
        <v>350000</v>
      </c>
      <c r="G370" s="32">
        <v>0</v>
      </c>
      <c r="H370" s="32">
        <v>350000</v>
      </c>
      <c r="I370" s="165" t="s">
        <v>695</v>
      </c>
      <c r="J370" s="165" t="s">
        <v>712</v>
      </c>
      <c r="K370" s="165" t="s">
        <v>139</v>
      </c>
      <c r="L370" s="165" t="s">
        <v>105</v>
      </c>
      <c r="M370" s="168">
        <f t="shared" si="20"/>
        <v>-350000</v>
      </c>
      <c r="N370" s="168">
        <f t="shared" si="21"/>
        <v>0</v>
      </c>
      <c r="O370" s="167">
        <f t="shared" si="22"/>
        <v>-350000</v>
      </c>
      <c r="P370" s="167">
        <f t="shared" si="23"/>
        <v>0</v>
      </c>
    </row>
    <row r="371" spans="1:16" ht="15" hidden="1" customHeight="1" x14ac:dyDescent="0.25">
      <c r="A371" s="101">
        <v>4</v>
      </c>
      <c r="B371" s="30" t="s">
        <v>59</v>
      </c>
      <c r="C371" s="33">
        <v>0</v>
      </c>
      <c r="D371" s="32">
        <v>0</v>
      </c>
      <c r="E371" s="33">
        <v>28331746.539999999</v>
      </c>
      <c r="F371" s="33">
        <v>55741.8</v>
      </c>
      <c r="G371" s="33">
        <v>28276004.739999998</v>
      </c>
      <c r="H371" s="32">
        <v>0</v>
      </c>
      <c r="I371" s="165"/>
      <c r="J371" s="165"/>
      <c r="K371" s="165"/>
      <c r="L371" s="165"/>
      <c r="M371" s="168">
        <f t="shared" si="20"/>
        <v>28276005</v>
      </c>
      <c r="N371" s="168">
        <f t="shared" si="21"/>
        <v>0</v>
      </c>
      <c r="O371" s="167">
        <f t="shared" si="22"/>
        <v>28276004.739999998</v>
      </c>
      <c r="P371" s="167">
        <f t="shared" si="23"/>
        <v>0</v>
      </c>
    </row>
    <row r="372" spans="1:16" ht="15" hidden="1" customHeight="1" x14ac:dyDescent="0.25">
      <c r="A372" s="102">
        <v>41</v>
      </c>
      <c r="B372" s="31" t="s">
        <v>336</v>
      </c>
      <c r="C372" s="32">
        <v>0</v>
      </c>
      <c r="D372" s="32">
        <v>0</v>
      </c>
      <c r="E372" s="32">
        <v>2666231.73</v>
      </c>
      <c r="F372" s="32">
        <v>0</v>
      </c>
      <c r="G372" s="32">
        <v>2666231.73</v>
      </c>
      <c r="H372" s="32">
        <v>0</v>
      </c>
      <c r="I372" s="165"/>
      <c r="J372" s="165"/>
      <c r="K372" s="165"/>
      <c r="L372" s="165"/>
      <c r="M372" s="168">
        <f t="shared" si="20"/>
        <v>2666232</v>
      </c>
      <c r="N372" s="168">
        <f t="shared" si="21"/>
        <v>0</v>
      </c>
      <c r="O372" s="167">
        <f t="shared" si="22"/>
        <v>2666231.73</v>
      </c>
      <c r="P372" s="167">
        <f t="shared" si="23"/>
        <v>0</v>
      </c>
    </row>
    <row r="373" spans="1:16" ht="15" hidden="1" customHeight="1" x14ac:dyDescent="0.25">
      <c r="A373" s="102">
        <v>411</v>
      </c>
      <c r="B373" s="31" t="s">
        <v>335</v>
      </c>
      <c r="C373" s="32">
        <v>0</v>
      </c>
      <c r="D373" s="32">
        <v>0</v>
      </c>
      <c r="E373" s="32">
        <v>2065293.94</v>
      </c>
      <c r="F373" s="32">
        <v>0</v>
      </c>
      <c r="G373" s="32">
        <v>2065293.94</v>
      </c>
      <c r="H373" s="32">
        <v>0</v>
      </c>
      <c r="I373" s="165"/>
      <c r="J373" s="165"/>
      <c r="K373" s="165"/>
      <c r="L373" s="165"/>
      <c r="M373" s="168">
        <f t="shared" si="20"/>
        <v>2065294</v>
      </c>
      <c r="N373" s="168">
        <f t="shared" si="21"/>
        <v>0</v>
      </c>
      <c r="O373" s="167">
        <f t="shared" si="22"/>
        <v>2065293.94</v>
      </c>
      <c r="P373" s="167">
        <f t="shared" si="23"/>
        <v>0</v>
      </c>
    </row>
    <row r="374" spans="1:16" ht="15" hidden="1" customHeight="1" x14ac:dyDescent="0.25">
      <c r="A374" s="102">
        <v>41101</v>
      </c>
      <c r="B374" s="31" t="s">
        <v>334</v>
      </c>
      <c r="C374" s="32">
        <v>0</v>
      </c>
      <c r="D374" s="32">
        <v>0</v>
      </c>
      <c r="E374" s="32">
        <v>1712224.14</v>
      </c>
      <c r="F374" s="32">
        <v>0</v>
      </c>
      <c r="G374" s="32">
        <v>1712224.14</v>
      </c>
      <c r="H374" s="32">
        <v>0</v>
      </c>
      <c r="I374" s="165"/>
      <c r="J374" s="165"/>
      <c r="K374" s="165"/>
      <c r="L374" s="165"/>
      <c r="M374" s="168">
        <f t="shared" si="20"/>
        <v>1712224</v>
      </c>
      <c r="N374" s="168">
        <f t="shared" si="21"/>
        <v>0</v>
      </c>
      <c r="O374" s="167">
        <f t="shared" si="22"/>
        <v>1712224.14</v>
      </c>
      <c r="P374" s="167">
        <f t="shared" si="23"/>
        <v>0</v>
      </c>
    </row>
    <row r="375" spans="1:16" ht="15" hidden="1" customHeight="1" x14ac:dyDescent="0.25">
      <c r="A375" s="102">
        <v>41101001</v>
      </c>
      <c r="B375" s="31" t="s">
        <v>333</v>
      </c>
      <c r="C375" s="32">
        <v>0</v>
      </c>
      <c r="D375" s="32">
        <v>0</v>
      </c>
      <c r="E375" s="32">
        <v>1467449</v>
      </c>
      <c r="F375" s="32">
        <v>0</v>
      </c>
      <c r="G375" s="32">
        <v>1467449</v>
      </c>
      <c r="H375" s="32">
        <v>0</v>
      </c>
      <c r="I375" s="165" t="s">
        <v>695</v>
      </c>
      <c r="J375" s="165" t="s">
        <v>59</v>
      </c>
      <c r="K375" s="165" t="s">
        <v>64</v>
      </c>
      <c r="L375" s="165" t="s">
        <v>117</v>
      </c>
      <c r="M375" s="168">
        <f t="shared" si="20"/>
        <v>1467449</v>
      </c>
      <c r="N375" s="168">
        <f t="shared" si="21"/>
        <v>0</v>
      </c>
      <c r="O375" s="167">
        <f t="shared" si="22"/>
        <v>1467449</v>
      </c>
      <c r="P375" s="167">
        <f t="shared" si="23"/>
        <v>0</v>
      </c>
    </row>
    <row r="376" spans="1:16" ht="15" hidden="1" customHeight="1" x14ac:dyDescent="0.25">
      <c r="A376" s="102">
        <v>41101008</v>
      </c>
      <c r="B376" s="31" t="s">
        <v>332</v>
      </c>
      <c r="C376" s="32">
        <v>0</v>
      </c>
      <c r="D376" s="32">
        <v>0</v>
      </c>
      <c r="E376" s="32">
        <v>226775.14</v>
      </c>
      <c r="F376" s="32">
        <v>0</v>
      </c>
      <c r="G376" s="32">
        <v>226775.14</v>
      </c>
      <c r="H376" s="32">
        <v>0</v>
      </c>
      <c r="I376" s="165" t="s">
        <v>695</v>
      </c>
      <c r="J376" s="165" t="s">
        <v>59</v>
      </c>
      <c r="K376" s="165" t="s">
        <v>64</v>
      </c>
      <c r="L376" s="165" t="s">
        <v>27</v>
      </c>
      <c r="M376" s="168">
        <f t="shared" si="20"/>
        <v>226775</v>
      </c>
      <c r="N376" s="168">
        <f t="shared" si="21"/>
        <v>0</v>
      </c>
      <c r="O376" s="167">
        <f t="shared" si="22"/>
        <v>226775.14</v>
      </c>
      <c r="P376" s="167">
        <f t="shared" si="23"/>
        <v>0</v>
      </c>
    </row>
    <row r="377" spans="1:16" ht="15" hidden="1" customHeight="1" x14ac:dyDescent="0.25">
      <c r="A377" s="102">
        <v>41101009</v>
      </c>
      <c r="B377" s="31" t="s">
        <v>331</v>
      </c>
      <c r="C377" s="32">
        <v>0</v>
      </c>
      <c r="D377" s="32">
        <v>0</v>
      </c>
      <c r="E377" s="32">
        <v>18000</v>
      </c>
      <c r="F377" s="32">
        <v>0</v>
      </c>
      <c r="G377" s="32">
        <v>18000</v>
      </c>
      <c r="H377" s="32">
        <v>0</v>
      </c>
      <c r="I377" s="165" t="s">
        <v>695</v>
      </c>
      <c r="J377" s="165" t="s">
        <v>59</v>
      </c>
      <c r="K377" s="165" t="s">
        <v>64</v>
      </c>
      <c r="L377" s="165" t="s">
        <v>117</v>
      </c>
      <c r="M377" s="168">
        <f t="shared" si="20"/>
        <v>18000</v>
      </c>
      <c r="N377" s="168">
        <f t="shared" si="21"/>
        <v>0</v>
      </c>
      <c r="O377" s="167">
        <f t="shared" si="22"/>
        <v>18000</v>
      </c>
      <c r="P377" s="167">
        <f t="shared" si="23"/>
        <v>0</v>
      </c>
    </row>
    <row r="378" spans="1:16" ht="15" hidden="1" customHeight="1" x14ac:dyDescent="0.25">
      <c r="A378" s="102">
        <v>41102</v>
      </c>
      <c r="B378" s="31" t="s">
        <v>330</v>
      </c>
      <c r="C378" s="32">
        <v>0</v>
      </c>
      <c r="D378" s="32">
        <v>0</v>
      </c>
      <c r="E378" s="32">
        <v>353069.8</v>
      </c>
      <c r="F378" s="32">
        <v>0</v>
      </c>
      <c r="G378" s="32">
        <v>353069.8</v>
      </c>
      <c r="H378" s="32">
        <v>0</v>
      </c>
      <c r="I378" s="165"/>
      <c r="J378" s="165"/>
      <c r="K378" s="165"/>
      <c r="L378" s="165"/>
      <c r="M378" s="168">
        <f t="shared" si="20"/>
        <v>353070</v>
      </c>
      <c r="N378" s="168">
        <f t="shared" si="21"/>
        <v>0</v>
      </c>
      <c r="O378" s="167">
        <f t="shared" si="22"/>
        <v>353069.8</v>
      </c>
      <c r="P378" s="167">
        <f t="shared" si="23"/>
        <v>0</v>
      </c>
    </row>
    <row r="379" spans="1:16" ht="15" hidden="1" customHeight="1" x14ac:dyDescent="0.25">
      <c r="A379" s="102">
        <v>41102003</v>
      </c>
      <c r="B379" s="31" t="s">
        <v>329</v>
      </c>
      <c r="C379" s="32">
        <v>0</v>
      </c>
      <c r="D379" s="32">
        <v>0</v>
      </c>
      <c r="E379" s="32">
        <v>73273.8</v>
      </c>
      <c r="F379" s="32">
        <v>0</v>
      </c>
      <c r="G379" s="32">
        <v>73273.8</v>
      </c>
      <c r="H379" s="32">
        <v>0</v>
      </c>
      <c r="I379" s="165" t="s">
        <v>695</v>
      </c>
      <c r="J379" s="165" t="s">
        <v>59</v>
      </c>
      <c r="K379" s="165" t="s">
        <v>64</v>
      </c>
      <c r="L379" s="165" t="s">
        <v>123</v>
      </c>
      <c r="M379" s="168">
        <f t="shared" si="20"/>
        <v>73274</v>
      </c>
      <c r="N379" s="168">
        <f t="shared" si="21"/>
        <v>0</v>
      </c>
      <c r="O379" s="167">
        <f t="shared" si="22"/>
        <v>73273.8</v>
      </c>
      <c r="P379" s="167">
        <f t="shared" si="23"/>
        <v>0</v>
      </c>
    </row>
    <row r="380" spans="1:16" ht="15" hidden="1" customHeight="1" x14ac:dyDescent="0.25">
      <c r="A380" s="102">
        <v>41102007</v>
      </c>
      <c r="B380" s="31" t="s">
        <v>328</v>
      </c>
      <c r="C380" s="32">
        <v>0</v>
      </c>
      <c r="D380" s="32">
        <v>0</v>
      </c>
      <c r="E380" s="32">
        <v>83411</v>
      </c>
      <c r="F380" s="32">
        <v>0</v>
      </c>
      <c r="G380" s="32">
        <v>83411</v>
      </c>
      <c r="H380" s="32">
        <v>0</v>
      </c>
      <c r="I380" s="165" t="s">
        <v>695</v>
      </c>
      <c r="J380" s="165" t="s">
        <v>59</v>
      </c>
      <c r="K380" s="165" t="s">
        <v>64</v>
      </c>
      <c r="L380" s="165" t="s">
        <v>117</v>
      </c>
      <c r="M380" s="168">
        <f t="shared" si="20"/>
        <v>83411</v>
      </c>
      <c r="N380" s="168">
        <f t="shared" si="21"/>
        <v>0</v>
      </c>
      <c r="O380" s="167">
        <f t="shared" si="22"/>
        <v>83411</v>
      </c>
      <c r="P380" s="167">
        <f t="shared" si="23"/>
        <v>0</v>
      </c>
    </row>
    <row r="381" spans="1:16" ht="15" hidden="1" customHeight="1" x14ac:dyDescent="0.25">
      <c r="A381" s="102">
        <v>41102010</v>
      </c>
      <c r="B381" s="31" t="s">
        <v>327</v>
      </c>
      <c r="C381" s="32">
        <v>0</v>
      </c>
      <c r="D381" s="32">
        <v>0</v>
      </c>
      <c r="E381" s="32">
        <v>111088</v>
      </c>
      <c r="F381" s="32">
        <v>0</v>
      </c>
      <c r="G381" s="32">
        <v>111088</v>
      </c>
      <c r="H381" s="32">
        <v>0</v>
      </c>
      <c r="I381" s="165" t="s">
        <v>695</v>
      </c>
      <c r="J381" s="165" t="s">
        <v>59</v>
      </c>
      <c r="K381" s="165" t="s">
        <v>64</v>
      </c>
      <c r="L381" s="165" t="s">
        <v>122</v>
      </c>
      <c r="M381" s="168">
        <f t="shared" si="20"/>
        <v>111088</v>
      </c>
      <c r="N381" s="168">
        <f t="shared" si="21"/>
        <v>0</v>
      </c>
      <c r="O381" s="167">
        <f t="shared" si="22"/>
        <v>111088</v>
      </c>
      <c r="P381" s="167">
        <f t="shared" si="23"/>
        <v>0</v>
      </c>
    </row>
    <row r="382" spans="1:16" ht="15" hidden="1" customHeight="1" x14ac:dyDescent="0.25">
      <c r="A382" s="102">
        <v>41102012</v>
      </c>
      <c r="B382" s="31" t="s">
        <v>326</v>
      </c>
      <c r="C382" s="32">
        <v>0</v>
      </c>
      <c r="D382" s="32">
        <v>0</v>
      </c>
      <c r="E382" s="32">
        <v>4000</v>
      </c>
      <c r="F382" s="32">
        <v>0</v>
      </c>
      <c r="G382" s="32">
        <v>4000</v>
      </c>
      <c r="H382" s="32">
        <v>0</v>
      </c>
      <c r="I382" s="165" t="s">
        <v>695</v>
      </c>
      <c r="J382" s="165" t="s">
        <v>59</v>
      </c>
      <c r="K382" s="165" t="s">
        <v>64</v>
      </c>
      <c r="L382" s="165" t="s">
        <v>122</v>
      </c>
      <c r="M382" s="168">
        <f t="shared" si="20"/>
        <v>4000</v>
      </c>
      <c r="N382" s="168">
        <f t="shared" si="21"/>
        <v>0</v>
      </c>
      <c r="O382" s="167">
        <f t="shared" si="22"/>
        <v>4000</v>
      </c>
      <c r="P382" s="167">
        <f t="shared" si="23"/>
        <v>0</v>
      </c>
    </row>
    <row r="383" spans="1:16" ht="15" hidden="1" customHeight="1" x14ac:dyDescent="0.25">
      <c r="A383" s="102">
        <v>41102013</v>
      </c>
      <c r="B383" s="31" t="s">
        <v>325</v>
      </c>
      <c r="C383" s="32">
        <v>0</v>
      </c>
      <c r="D383" s="32">
        <v>0</v>
      </c>
      <c r="E383" s="32">
        <v>26664</v>
      </c>
      <c r="F383" s="32">
        <v>0</v>
      </c>
      <c r="G383" s="32">
        <v>26664</v>
      </c>
      <c r="H383" s="32">
        <v>0</v>
      </c>
      <c r="I383" s="165" t="s">
        <v>695</v>
      </c>
      <c r="J383" s="165" t="s">
        <v>59</v>
      </c>
      <c r="K383" s="165" t="s">
        <v>64</v>
      </c>
      <c r="L383" s="165" t="s">
        <v>122</v>
      </c>
      <c r="M383" s="168">
        <f t="shared" si="20"/>
        <v>26664</v>
      </c>
      <c r="N383" s="168">
        <f t="shared" si="21"/>
        <v>0</v>
      </c>
      <c r="O383" s="167">
        <f t="shared" si="22"/>
        <v>26664</v>
      </c>
      <c r="P383" s="167">
        <f t="shared" si="23"/>
        <v>0</v>
      </c>
    </row>
    <row r="384" spans="1:16" ht="15" hidden="1" customHeight="1" x14ac:dyDescent="0.25">
      <c r="A384" s="102">
        <v>41102020</v>
      </c>
      <c r="B384" s="31" t="s">
        <v>739</v>
      </c>
      <c r="C384" s="32">
        <v>0</v>
      </c>
      <c r="D384" s="32">
        <v>0</v>
      </c>
      <c r="E384" s="32">
        <v>54633</v>
      </c>
      <c r="F384" s="32">
        <v>0</v>
      </c>
      <c r="G384" s="32">
        <v>54633</v>
      </c>
      <c r="H384" s="32">
        <v>0</v>
      </c>
      <c r="I384" s="169" t="s">
        <v>695</v>
      </c>
      <c r="J384" s="169" t="s">
        <v>59</v>
      </c>
      <c r="K384" s="169" t="s">
        <v>64</v>
      </c>
      <c r="L384" s="169" t="s">
        <v>768</v>
      </c>
      <c r="M384" s="168">
        <f t="shared" si="20"/>
        <v>54633</v>
      </c>
      <c r="N384" s="168">
        <f t="shared" si="21"/>
        <v>0</v>
      </c>
      <c r="O384" s="167">
        <f t="shared" si="22"/>
        <v>54633</v>
      </c>
      <c r="P384" s="167">
        <f t="shared" si="23"/>
        <v>0</v>
      </c>
    </row>
    <row r="385" spans="1:16" ht="15" hidden="1" customHeight="1" x14ac:dyDescent="0.25">
      <c r="A385" s="102">
        <v>412</v>
      </c>
      <c r="B385" s="31" t="s">
        <v>324</v>
      </c>
      <c r="C385" s="32">
        <v>0</v>
      </c>
      <c r="D385" s="32">
        <v>0</v>
      </c>
      <c r="E385" s="32">
        <v>302478.78999999998</v>
      </c>
      <c r="F385" s="32">
        <v>0</v>
      </c>
      <c r="G385" s="32">
        <v>302478.78999999998</v>
      </c>
      <c r="H385" s="32">
        <v>0</v>
      </c>
      <c r="I385" s="165"/>
      <c r="J385" s="165"/>
      <c r="K385" s="165"/>
      <c r="L385" s="165"/>
      <c r="M385" s="168">
        <f t="shared" si="20"/>
        <v>302479</v>
      </c>
      <c r="N385" s="168">
        <f t="shared" si="21"/>
        <v>0</v>
      </c>
      <c r="O385" s="167">
        <f t="shared" si="22"/>
        <v>302478.78999999998</v>
      </c>
      <c r="P385" s="167">
        <f t="shared" si="23"/>
        <v>0</v>
      </c>
    </row>
    <row r="386" spans="1:16" ht="15" hidden="1" customHeight="1" x14ac:dyDescent="0.25">
      <c r="A386" s="102">
        <v>41201</v>
      </c>
      <c r="B386" s="31" t="s">
        <v>323</v>
      </c>
      <c r="C386" s="32">
        <v>0</v>
      </c>
      <c r="D386" s="32">
        <v>0</v>
      </c>
      <c r="E386" s="32">
        <v>28791</v>
      </c>
      <c r="F386" s="32">
        <v>0</v>
      </c>
      <c r="G386" s="32">
        <v>28791</v>
      </c>
      <c r="H386" s="32">
        <v>0</v>
      </c>
      <c r="I386" s="165"/>
      <c r="J386" s="165"/>
      <c r="K386" s="165"/>
      <c r="L386" s="165"/>
      <c r="M386" s="168">
        <f t="shared" si="20"/>
        <v>28791</v>
      </c>
      <c r="N386" s="168">
        <f t="shared" si="21"/>
        <v>0</v>
      </c>
      <c r="O386" s="167">
        <f t="shared" si="22"/>
        <v>28791</v>
      </c>
      <c r="P386" s="167">
        <f t="shared" si="23"/>
        <v>0</v>
      </c>
    </row>
    <row r="387" spans="1:16" ht="15" hidden="1" customHeight="1" x14ac:dyDescent="0.25">
      <c r="A387" s="102">
        <v>41201001</v>
      </c>
      <c r="B387" s="31" t="s">
        <v>322</v>
      </c>
      <c r="C387" s="32">
        <v>0</v>
      </c>
      <c r="D387" s="32">
        <v>0</v>
      </c>
      <c r="E387" s="32">
        <v>398</v>
      </c>
      <c r="F387" s="32">
        <v>0</v>
      </c>
      <c r="G387" s="32">
        <v>398</v>
      </c>
      <c r="H387" s="32">
        <v>0</v>
      </c>
      <c r="I387" s="165" t="s">
        <v>695</v>
      </c>
      <c r="J387" s="165" t="s">
        <v>59</v>
      </c>
      <c r="K387" s="165" t="s">
        <v>64</v>
      </c>
      <c r="L387" s="4" t="s">
        <v>125</v>
      </c>
      <c r="M387" s="168">
        <f t="shared" si="20"/>
        <v>398</v>
      </c>
      <c r="N387" s="168">
        <f t="shared" si="21"/>
        <v>0</v>
      </c>
      <c r="O387" s="167">
        <f t="shared" si="22"/>
        <v>398</v>
      </c>
      <c r="P387" s="167">
        <f t="shared" si="23"/>
        <v>0</v>
      </c>
    </row>
    <row r="388" spans="1:16" ht="15" hidden="1" customHeight="1" x14ac:dyDescent="0.25">
      <c r="A388" s="102">
        <v>41201003</v>
      </c>
      <c r="B388" s="31" t="s">
        <v>321</v>
      </c>
      <c r="C388" s="32">
        <v>0</v>
      </c>
      <c r="D388" s="32">
        <v>0</v>
      </c>
      <c r="E388" s="32">
        <v>5351</v>
      </c>
      <c r="F388" s="32">
        <v>0</v>
      </c>
      <c r="G388" s="32">
        <v>5351</v>
      </c>
      <c r="H388" s="32">
        <v>0</v>
      </c>
      <c r="I388" s="165" t="s">
        <v>695</v>
      </c>
      <c r="J388" s="165" t="s">
        <v>59</v>
      </c>
      <c r="K388" s="165" t="s">
        <v>64</v>
      </c>
      <c r="L388" s="165" t="s">
        <v>169</v>
      </c>
      <c r="M388" s="168">
        <f t="shared" si="20"/>
        <v>5351</v>
      </c>
      <c r="N388" s="168">
        <f t="shared" si="21"/>
        <v>0</v>
      </c>
      <c r="O388" s="167">
        <f t="shared" si="22"/>
        <v>5351</v>
      </c>
      <c r="P388" s="167">
        <f t="shared" si="23"/>
        <v>0</v>
      </c>
    </row>
    <row r="389" spans="1:16" ht="15" hidden="1" customHeight="1" x14ac:dyDescent="0.25">
      <c r="A389" s="102">
        <v>41201006</v>
      </c>
      <c r="B389" s="31" t="s">
        <v>320</v>
      </c>
      <c r="C389" s="32">
        <v>0</v>
      </c>
      <c r="D389" s="32">
        <v>0</v>
      </c>
      <c r="E389" s="32">
        <v>768</v>
      </c>
      <c r="F389" s="32">
        <v>0</v>
      </c>
      <c r="G389" s="32">
        <v>768</v>
      </c>
      <c r="H389" s="32">
        <v>0</v>
      </c>
      <c r="I389" s="165" t="s">
        <v>695</v>
      </c>
      <c r="J389" s="165" t="s">
        <v>59</v>
      </c>
      <c r="K389" s="165" t="s">
        <v>64</v>
      </c>
      <c r="L389" s="165" t="s">
        <v>118</v>
      </c>
      <c r="M389" s="168">
        <f t="shared" ref="M389:M452" si="24">ROUND(O389,0)</f>
        <v>768</v>
      </c>
      <c r="N389" s="168">
        <f t="shared" ref="N389:N452" si="25">ROUND(P389,0)</f>
        <v>0</v>
      </c>
      <c r="O389" s="167">
        <f t="shared" ref="O389:O452" si="26">G389-H389</f>
        <v>768</v>
      </c>
      <c r="P389" s="167">
        <f t="shared" ref="P389:P452" si="27">C389-D389</f>
        <v>0</v>
      </c>
    </row>
    <row r="390" spans="1:16" ht="15" hidden="1" customHeight="1" x14ac:dyDescent="0.25">
      <c r="A390" s="102">
        <v>41201009</v>
      </c>
      <c r="B390" s="31" t="s">
        <v>319</v>
      </c>
      <c r="C390" s="32">
        <v>0</v>
      </c>
      <c r="D390" s="32">
        <v>0</v>
      </c>
      <c r="E390" s="32">
        <v>3203</v>
      </c>
      <c r="F390" s="32">
        <v>0</v>
      </c>
      <c r="G390" s="32">
        <v>3203</v>
      </c>
      <c r="H390" s="32">
        <v>0</v>
      </c>
      <c r="I390" s="165" t="s">
        <v>695</v>
      </c>
      <c r="J390" s="165" t="s">
        <v>59</v>
      </c>
      <c r="K390" s="165" t="s">
        <v>64</v>
      </c>
      <c r="L390" s="165" t="s">
        <v>125</v>
      </c>
      <c r="M390" s="168">
        <f t="shared" si="24"/>
        <v>3203</v>
      </c>
      <c r="N390" s="168">
        <f t="shared" si="25"/>
        <v>0</v>
      </c>
      <c r="O390" s="167">
        <f t="shared" si="26"/>
        <v>3203</v>
      </c>
      <c r="P390" s="167">
        <f t="shared" si="27"/>
        <v>0</v>
      </c>
    </row>
    <row r="391" spans="1:16" ht="15" hidden="1" customHeight="1" x14ac:dyDescent="0.25">
      <c r="A391" s="102">
        <v>41201011</v>
      </c>
      <c r="B391" s="31" t="s">
        <v>318</v>
      </c>
      <c r="C391" s="32">
        <v>0</v>
      </c>
      <c r="D391" s="32">
        <v>0</v>
      </c>
      <c r="E391" s="32">
        <v>2484</v>
      </c>
      <c r="F391" s="32">
        <v>0</v>
      </c>
      <c r="G391" s="32">
        <v>2484</v>
      </c>
      <c r="H391" s="32">
        <v>0</v>
      </c>
      <c r="I391" s="165" t="s">
        <v>695</v>
      </c>
      <c r="J391" s="165" t="s">
        <v>59</v>
      </c>
      <c r="K391" s="165" t="s">
        <v>64</v>
      </c>
      <c r="L391" s="165" t="s">
        <v>121</v>
      </c>
      <c r="M391" s="168">
        <f t="shared" si="24"/>
        <v>2484</v>
      </c>
      <c r="N391" s="168">
        <f t="shared" si="25"/>
        <v>0</v>
      </c>
      <c r="O391" s="167">
        <f t="shared" si="26"/>
        <v>2484</v>
      </c>
      <c r="P391" s="167">
        <f t="shared" si="27"/>
        <v>0</v>
      </c>
    </row>
    <row r="392" spans="1:16" ht="15" hidden="1" customHeight="1" x14ac:dyDescent="0.25">
      <c r="A392" s="102">
        <v>41201012</v>
      </c>
      <c r="B392" s="31" t="s">
        <v>317</v>
      </c>
      <c r="C392" s="32">
        <v>0</v>
      </c>
      <c r="D392" s="32">
        <v>0</v>
      </c>
      <c r="E392" s="32">
        <v>16587</v>
      </c>
      <c r="F392" s="32">
        <v>0</v>
      </c>
      <c r="G392" s="32">
        <v>16587</v>
      </c>
      <c r="H392" s="32">
        <v>0</v>
      </c>
      <c r="I392" s="165" t="s">
        <v>695</v>
      </c>
      <c r="J392" s="165" t="s">
        <v>59</v>
      </c>
      <c r="K392" s="165" t="s">
        <v>64</v>
      </c>
      <c r="L392" s="165" t="s">
        <v>169</v>
      </c>
      <c r="M392" s="168">
        <f t="shared" si="24"/>
        <v>16587</v>
      </c>
      <c r="N392" s="168">
        <f t="shared" si="25"/>
        <v>0</v>
      </c>
      <c r="O392" s="167">
        <f t="shared" si="26"/>
        <v>16587</v>
      </c>
      <c r="P392" s="167">
        <f t="shared" si="27"/>
        <v>0</v>
      </c>
    </row>
    <row r="393" spans="1:16" ht="15" hidden="1" customHeight="1" x14ac:dyDescent="0.25">
      <c r="A393" s="102">
        <v>41202</v>
      </c>
      <c r="B393" s="31" t="s">
        <v>316</v>
      </c>
      <c r="C393" s="32">
        <v>0</v>
      </c>
      <c r="D393" s="32">
        <v>0</v>
      </c>
      <c r="E393" s="32">
        <v>26455</v>
      </c>
      <c r="F393" s="32">
        <v>0</v>
      </c>
      <c r="G393" s="32">
        <v>26455</v>
      </c>
      <c r="H393" s="32">
        <v>0</v>
      </c>
      <c r="I393" s="165"/>
      <c r="J393" s="165"/>
      <c r="K393" s="165"/>
      <c r="L393" s="165"/>
      <c r="M393" s="168">
        <f t="shared" si="24"/>
        <v>26455</v>
      </c>
      <c r="N393" s="168">
        <f t="shared" si="25"/>
        <v>0</v>
      </c>
      <c r="O393" s="167">
        <f t="shared" si="26"/>
        <v>26455</v>
      </c>
      <c r="P393" s="167">
        <f t="shared" si="27"/>
        <v>0</v>
      </c>
    </row>
    <row r="394" spans="1:16" ht="15" hidden="1" customHeight="1" x14ac:dyDescent="0.25">
      <c r="A394" s="102">
        <v>41202002</v>
      </c>
      <c r="B394" s="31" t="s">
        <v>315</v>
      </c>
      <c r="C394" s="32">
        <v>0</v>
      </c>
      <c r="D394" s="32">
        <v>0</v>
      </c>
      <c r="E394" s="32">
        <v>7289</v>
      </c>
      <c r="F394" s="32">
        <v>0</v>
      </c>
      <c r="G394" s="32">
        <v>7289</v>
      </c>
      <c r="H394" s="32">
        <v>0</v>
      </c>
      <c r="I394" s="169"/>
      <c r="J394" s="169"/>
      <c r="K394" s="169"/>
      <c r="L394" s="169"/>
      <c r="M394" s="168">
        <f t="shared" si="24"/>
        <v>7289</v>
      </c>
      <c r="N394" s="168">
        <f t="shared" si="25"/>
        <v>0</v>
      </c>
      <c r="O394" s="167">
        <f t="shared" si="26"/>
        <v>7289</v>
      </c>
      <c r="P394" s="167">
        <f t="shared" si="27"/>
        <v>0</v>
      </c>
    </row>
    <row r="395" spans="1:16" ht="15" hidden="1" customHeight="1" x14ac:dyDescent="0.25">
      <c r="A395" s="102">
        <v>4120200201</v>
      </c>
      <c r="B395" s="31" t="s">
        <v>314</v>
      </c>
      <c r="C395" s="32">
        <v>0</v>
      </c>
      <c r="D395" s="32">
        <v>0</v>
      </c>
      <c r="E395" s="32">
        <v>7289</v>
      </c>
      <c r="F395" s="32">
        <v>0</v>
      </c>
      <c r="G395" s="32">
        <v>7289</v>
      </c>
      <c r="H395" s="32">
        <v>0</v>
      </c>
      <c r="I395" s="169" t="s">
        <v>695</v>
      </c>
      <c r="J395" s="169" t="s">
        <v>59</v>
      </c>
      <c r="K395" s="169" t="s">
        <v>64</v>
      </c>
      <c r="L395" s="169" t="s">
        <v>169</v>
      </c>
      <c r="M395" s="168">
        <f t="shared" si="24"/>
        <v>7289</v>
      </c>
      <c r="N395" s="168">
        <f t="shared" si="25"/>
        <v>0</v>
      </c>
      <c r="O395" s="167">
        <f t="shared" si="26"/>
        <v>7289</v>
      </c>
      <c r="P395" s="167">
        <f t="shared" si="27"/>
        <v>0</v>
      </c>
    </row>
    <row r="396" spans="1:16" ht="15" hidden="1" customHeight="1" x14ac:dyDescent="0.25">
      <c r="A396" s="102">
        <v>41202004</v>
      </c>
      <c r="B396" s="31" t="s">
        <v>313</v>
      </c>
      <c r="C396" s="32">
        <v>0</v>
      </c>
      <c r="D396" s="32">
        <v>0</v>
      </c>
      <c r="E396" s="32">
        <v>11885</v>
      </c>
      <c r="F396" s="32">
        <v>0</v>
      </c>
      <c r="G396" s="32">
        <v>11885</v>
      </c>
      <c r="H396" s="32">
        <v>0</v>
      </c>
      <c r="I396" s="169"/>
      <c r="J396" s="169"/>
      <c r="K396" s="169"/>
      <c r="L396" s="169"/>
      <c r="M396" s="168">
        <f t="shared" si="24"/>
        <v>11885</v>
      </c>
      <c r="N396" s="168">
        <f t="shared" si="25"/>
        <v>0</v>
      </c>
      <c r="O396" s="167">
        <f t="shared" si="26"/>
        <v>11885</v>
      </c>
      <c r="P396" s="167">
        <f t="shared" si="27"/>
        <v>0</v>
      </c>
    </row>
    <row r="397" spans="1:16" ht="15" hidden="1" customHeight="1" x14ac:dyDescent="0.25">
      <c r="A397" s="102">
        <v>4120200401</v>
      </c>
      <c r="B397" s="31" t="s">
        <v>312</v>
      </c>
      <c r="C397" s="32">
        <v>0</v>
      </c>
      <c r="D397" s="32">
        <v>0</v>
      </c>
      <c r="E397" s="32">
        <v>11885</v>
      </c>
      <c r="F397" s="32">
        <v>0</v>
      </c>
      <c r="G397" s="32">
        <v>11885</v>
      </c>
      <c r="H397" s="32">
        <v>0</v>
      </c>
      <c r="I397" s="169" t="s">
        <v>695</v>
      </c>
      <c r="J397" s="169" t="s">
        <v>59</v>
      </c>
      <c r="K397" s="169" t="s">
        <v>64</v>
      </c>
      <c r="L397" s="169" t="s">
        <v>169</v>
      </c>
      <c r="M397" s="168">
        <f t="shared" si="24"/>
        <v>11885</v>
      </c>
      <c r="N397" s="168">
        <f t="shared" si="25"/>
        <v>0</v>
      </c>
      <c r="O397" s="167">
        <f t="shared" si="26"/>
        <v>11885</v>
      </c>
      <c r="P397" s="167">
        <f t="shared" si="27"/>
        <v>0</v>
      </c>
    </row>
    <row r="398" spans="1:16" ht="15" hidden="1" customHeight="1" x14ac:dyDescent="0.25">
      <c r="A398" s="102">
        <v>41202009</v>
      </c>
      <c r="B398" s="31" t="s">
        <v>311</v>
      </c>
      <c r="C398" s="32">
        <v>0</v>
      </c>
      <c r="D398" s="32">
        <v>0</v>
      </c>
      <c r="E398" s="32">
        <v>2875</v>
      </c>
      <c r="F398" s="32">
        <v>0</v>
      </c>
      <c r="G398" s="32">
        <v>2875</v>
      </c>
      <c r="H398" s="32">
        <v>0</v>
      </c>
      <c r="I398" s="169"/>
      <c r="J398" s="169"/>
      <c r="K398" s="169"/>
      <c r="L398" s="169"/>
      <c r="M398" s="168">
        <f t="shared" si="24"/>
        <v>2875</v>
      </c>
      <c r="N398" s="168">
        <f t="shared" si="25"/>
        <v>0</v>
      </c>
      <c r="O398" s="167">
        <f t="shared" si="26"/>
        <v>2875</v>
      </c>
      <c r="P398" s="167">
        <f t="shared" si="27"/>
        <v>0</v>
      </c>
    </row>
    <row r="399" spans="1:16" ht="15" hidden="1" customHeight="1" x14ac:dyDescent="0.25">
      <c r="A399" s="102">
        <v>4120200901</v>
      </c>
      <c r="B399" s="31" t="s">
        <v>310</v>
      </c>
      <c r="C399" s="32">
        <v>0</v>
      </c>
      <c r="D399" s="32">
        <v>0</v>
      </c>
      <c r="E399" s="32">
        <v>2875</v>
      </c>
      <c r="F399" s="32">
        <v>0</v>
      </c>
      <c r="G399" s="32">
        <v>2875</v>
      </c>
      <c r="H399" s="32">
        <v>0</v>
      </c>
      <c r="I399" s="169" t="s">
        <v>695</v>
      </c>
      <c r="J399" s="169" t="s">
        <v>59</v>
      </c>
      <c r="K399" s="169" t="s">
        <v>64</v>
      </c>
      <c r="L399" s="169" t="s">
        <v>169</v>
      </c>
      <c r="M399" s="168">
        <f t="shared" si="24"/>
        <v>2875</v>
      </c>
      <c r="N399" s="168">
        <f t="shared" si="25"/>
        <v>0</v>
      </c>
      <c r="O399" s="167">
        <f t="shared" si="26"/>
        <v>2875</v>
      </c>
      <c r="P399" s="167">
        <f t="shared" si="27"/>
        <v>0</v>
      </c>
    </row>
    <row r="400" spans="1:16" ht="15" hidden="1" customHeight="1" x14ac:dyDescent="0.25">
      <c r="A400" s="102">
        <v>41202010</v>
      </c>
      <c r="B400" s="31" t="s">
        <v>309</v>
      </c>
      <c r="C400" s="32">
        <v>0</v>
      </c>
      <c r="D400" s="32">
        <v>0</v>
      </c>
      <c r="E400" s="32">
        <v>4406</v>
      </c>
      <c r="F400" s="32">
        <v>0</v>
      </c>
      <c r="G400" s="32">
        <v>4406</v>
      </c>
      <c r="H400" s="32">
        <v>0</v>
      </c>
      <c r="I400" s="169"/>
      <c r="J400" s="169"/>
      <c r="K400" s="169"/>
      <c r="L400" s="169"/>
      <c r="M400" s="168">
        <f t="shared" si="24"/>
        <v>4406</v>
      </c>
      <c r="N400" s="168">
        <f t="shared" si="25"/>
        <v>0</v>
      </c>
      <c r="O400" s="167">
        <f t="shared" si="26"/>
        <v>4406</v>
      </c>
      <c r="P400" s="167">
        <f t="shared" si="27"/>
        <v>0</v>
      </c>
    </row>
    <row r="401" spans="1:16" ht="15" hidden="1" customHeight="1" x14ac:dyDescent="0.25">
      <c r="A401" s="102">
        <v>4120201001</v>
      </c>
      <c r="B401" s="31" t="s">
        <v>308</v>
      </c>
      <c r="C401" s="32">
        <v>0</v>
      </c>
      <c r="D401" s="32">
        <v>0</v>
      </c>
      <c r="E401" s="32">
        <v>4406</v>
      </c>
      <c r="F401" s="32">
        <v>0</v>
      </c>
      <c r="G401" s="32">
        <v>4406</v>
      </c>
      <c r="H401" s="32">
        <v>0</v>
      </c>
      <c r="I401" s="169" t="s">
        <v>695</v>
      </c>
      <c r="J401" s="169" t="s">
        <v>59</v>
      </c>
      <c r="K401" s="169" t="s">
        <v>64</v>
      </c>
      <c r="L401" s="169" t="s">
        <v>169</v>
      </c>
      <c r="M401" s="168">
        <f t="shared" si="24"/>
        <v>4406</v>
      </c>
      <c r="N401" s="168">
        <f t="shared" si="25"/>
        <v>0</v>
      </c>
      <c r="O401" s="167">
        <f t="shared" si="26"/>
        <v>4406</v>
      </c>
      <c r="P401" s="167">
        <f t="shared" si="27"/>
        <v>0</v>
      </c>
    </row>
    <row r="402" spans="1:16" ht="15" hidden="1" customHeight="1" x14ac:dyDescent="0.25">
      <c r="A402" s="102">
        <v>41203</v>
      </c>
      <c r="B402" s="31" t="s">
        <v>307</v>
      </c>
      <c r="C402" s="32">
        <v>0</v>
      </c>
      <c r="D402" s="32">
        <v>0</v>
      </c>
      <c r="E402" s="32">
        <v>152004.03</v>
      </c>
      <c r="F402" s="32">
        <v>0</v>
      </c>
      <c r="G402" s="32">
        <v>152004.03</v>
      </c>
      <c r="H402" s="32">
        <v>0</v>
      </c>
      <c r="I402" s="165"/>
      <c r="J402" s="165"/>
      <c r="K402" s="165"/>
      <c r="L402" s="165"/>
      <c r="M402" s="168">
        <f t="shared" si="24"/>
        <v>152004</v>
      </c>
      <c r="N402" s="168">
        <f t="shared" si="25"/>
        <v>0</v>
      </c>
      <c r="O402" s="167">
        <f t="shared" si="26"/>
        <v>152004.03</v>
      </c>
      <c r="P402" s="167">
        <f t="shared" si="27"/>
        <v>0</v>
      </c>
    </row>
    <row r="403" spans="1:16" ht="15" hidden="1" customHeight="1" x14ac:dyDescent="0.25">
      <c r="A403" s="102">
        <v>41203001</v>
      </c>
      <c r="B403" s="31" t="s">
        <v>306</v>
      </c>
      <c r="C403" s="32">
        <v>0</v>
      </c>
      <c r="D403" s="32">
        <v>0</v>
      </c>
      <c r="E403" s="32">
        <v>61273.19</v>
      </c>
      <c r="F403" s="32">
        <v>0</v>
      </c>
      <c r="G403" s="32">
        <v>61273.19</v>
      </c>
      <c r="H403" s="32">
        <v>0</v>
      </c>
      <c r="I403" s="165" t="s">
        <v>695</v>
      </c>
      <c r="J403" s="165" t="s">
        <v>59</v>
      </c>
      <c r="K403" s="165" t="s">
        <v>64</v>
      </c>
      <c r="L403" s="165" t="s">
        <v>36</v>
      </c>
      <c r="M403" s="168">
        <f t="shared" si="24"/>
        <v>61273</v>
      </c>
      <c r="N403" s="168">
        <f t="shared" si="25"/>
        <v>0</v>
      </c>
      <c r="O403" s="167">
        <f t="shared" si="26"/>
        <v>61273.19</v>
      </c>
      <c r="P403" s="167">
        <f t="shared" si="27"/>
        <v>0</v>
      </c>
    </row>
    <row r="404" spans="1:16" ht="15" hidden="1" customHeight="1" x14ac:dyDescent="0.25">
      <c r="A404" s="102">
        <v>41203002</v>
      </c>
      <c r="B404" s="31" t="s">
        <v>305</v>
      </c>
      <c r="C404" s="32">
        <v>0</v>
      </c>
      <c r="D404" s="32">
        <v>0</v>
      </c>
      <c r="E404" s="32">
        <v>8592.52</v>
      </c>
      <c r="F404" s="32">
        <v>0</v>
      </c>
      <c r="G404" s="32">
        <v>8592.52</v>
      </c>
      <c r="H404" s="32">
        <v>0</v>
      </c>
      <c r="I404" s="165" t="s">
        <v>695</v>
      </c>
      <c r="J404" s="165" t="s">
        <v>59</v>
      </c>
      <c r="K404" s="165" t="s">
        <v>64</v>
      </c>
      <c r="L404" s="165" t="s">
        <v>36</v>
      </c>
      <c r="M404" s="168">
        <f t="shared" si="24"/>
        <v>8593</v>
      </c>
      <c r="N404" s="168">
        <f t="shared" si="25"/>
        <v>0</v>
      </c>
      <c r="O404" s="167">
        <f t="shared" si="26"/>
        <v>8592.52</v>
      </c>
      <c r="P404" s="167">
        <f t="shared" si="27"/>
        <v>0</v>
      </c>
    </row>
    <row r="405" spans="1:16" ht="15" hidden="1" customHeight="1" x14ac:dyDescent="0.25">
      <c r="A405" s="102">
        <v>41203003</v>
      </c>
      <c r="B405" s="31" t="s">
        <v>304</v>
      </c>
      <c r="C405" s="32">
        <v>0</v>
      </c>
      <c r="D405" s="32">
        <v>0</v>
      </c>
      <c r="E405" s="32">
        <v>34950.370000000003</v>
      </c>
      <c r="F405" s="32">
        <v>0</v>
      </c>
      <c r="G405" s="32">
        <v>34950.370000000003</v>
      </c>
      <c r="H405" s="32">
        <v>0</v>
      </c>
      <c r="I405" s="165" t="s">
        <v>695</v>
      </c>
      <c r="J405" s="165" t="s">
        <v>59</v>
      </c>
      <c r="K405" s="165" t="s">
        <v>64</v>
      </c>
      <c r="L405" s="165" t="s">
        <v>121</v>
      </c>
      <c r="M405" s="168">
        <f t="shared" si="24"/>
        <v>34950</v>
      </c>
      <c r="N405" s="168">
        <f t="shared" si="25"/>
        <v>0</v>
      </c>
      <c r="O405" s="167">
        <f t="shared" si="26"/>
        <v>34950.370000000003</v>
      </c>
      <c r="P405" s="167">
        <f t="shared" si="27"/>
        <v>0</v>
      </c>
    </row>
    <row r="406" spans="1:16" ht="15" hidden="1" customHeight="1" x14ac:dyDescent="0.25">
      <c r="A406" s="102">
        <v>41203005</v>
      </c>
      <c r="B406" s="31" t="s">
        <v>303</v>
      </c>
      <c r="C406" s="32">
        <v>0</v>
      </c>
      <c r="D406" s="32">
        <v>0</v>
      </c>
      <c r="E406" s="32">
        <v>11006.95</v>
      </c>
      <c r="F406" s="32">
        <v>0</v>
      </c>
      <c r="G406" s="32">
        <v>11006.95</v>
      </c>
      <c r="H406" s="32">
        <v>0</v>
      </c>
      <c r="I406" s="165"/>
      <c r="J406" s="165"/>
      <c r="K406" s="165"/>
      <c r="L406" s="165"/>
      <c r="M406" s="168">
        <f t="shared" si="24"/>
        <v>11007</v>
      </c>
      <c r="N406" s="168">
        <f t="shared" si="25"/>
        <v>0</v>
      </c>
      <c r="O406" s="167">
        <f t="shared" si="26"/>
        <v>11006.95</v>
      </c>
      <c r="P406" s="167">
        <f t="shared" si="27"/>
        <v>0</v>
      </c>
    </row>
    <row r="407" spans="1:16" ht="15" hidden="1" customHeight="1" x14ac:dyDescent="0.25">
      <c r="A407" s="102">
        <v>4120300501</v>
      </c>
      <c r="B407" s="31" t="s">
        <v>302</v>
      </c>
      <c r="C407" s="32">
        <v>0</v>
      </c>
      <c r="D407" s="32">
        <v>0</v>
      </c>
      <c r="E407" s="32">
        <v>11006.95</v>
      </c>
      <c r="F407" s="32">
        <v>0</v>
      </c>
      <c r="G407" s="32">
        <v>11006.95</v>
      </c>
      <c r="H407" s="32">
        <v>0</v>
      </c>
      <c r="I407" s="165" t="s">
        <v>695</v>
      </c>
      <c r="J407" s="165" t="s">
        <v>59</v>
      </c>
      <c r="K407" s="165" t="s">
        <v>64</v>
      </c>
      <c r="L407" s="165" t="s">
        <v>169</v>
      </c>
      <c r="M407" s="168">
        <f t="shared" si="24"/>
        <v>11007</v>
      </c>
      <c r="N407" s="168">
        <f t="shared" si="25"/>
        <v>0</v>
      </c>
      <c r="O407" s="167">
        <f t="shared" si="26"/>
        <v>11006.95</v>
      </c>
      <c r="P407" s="167">
        <f t="shared" si="27"/>
        <v>0</v>
      </c>
    </row>
    <row r="408" spans="1:16" ht="15" hidden="1" customHeight="1" x14ac:dyDescent="0.25">
      <c r="A408" s="102">
        <v>41203008</v>
      </c>
      <c r="B408" s="31" t="s">
        <v>301</v>
      </c>
      <c r="C408" s="32">
        <v>0</v>
      </c>
      <c r="D408" s="32">
        <v>0</v>
      </c>
      <c r="E408" s="32">
        <v>5681</v>
      </c>
      <c r="F408" s="32">
        <v>0</v>
      </c>
      <c r="G408" s="32">
        <v>5681</v>
      </c>
      <c r="H408" s="32">
        <v>0</v>
      </c>
      <c r="I408" s="165" t="s">
        <v>695</v>
      </c>
      <c r="J408" s="165" t="s">
        <v>59</v>
      </c>
      <c r="K408" s="165" t="s">
        <v>64</v>
      </c>
      <c r="L408" s="165" t="s">
        <v>118</v>
      </c>
      <c r="M408" s="168">
        <f t="shared" si="24"/>
        <v>5681</v>
      </c>
      <c r="N408" s="168">
        <f t="shared" si="25"/>
        <v>0</v>
      </c>
      <c r="O408" s="167">
        <f t="shared" si="26"/>
        <v>5681</v>
      </c>
      <c r="P408" s="167">
        <f t="shared" si="27"/>
        <v>0</v>
      </c>
    </row>
    <row r="409" spans="1:16" ht="15" hidden="1" customHeight="1" x14ac:dyDescent="0.25">
      <c r="A409" s="102">
        <v>41203010</v>
      </c>
      <c r="B409" s="31" t="s">
        <v>300</v>
      </c>
      <c r="C409" s="32">
        <v>0</v>
      </c>
      <c r="D409" s="32">
        <v>0</v>
      </c>
      <c r="E409" s="32">
        <v>30500</v>
      </c>
      <c r="F409" s="32">
        <v>0</v>
      </c>
      <c r="G409" s="32">
        <v>30500</v>
      </c>
      <c r="H409" s="32">
        <v>0</v>
      </c>
      <c r="I409" s="165"/>
      <c r="J409" s="165"/>
      <c r="K409" s="165"/>
      <c r="L409" s="165"/>
      <c r="M409" s="168">
        <f t="shared" si="24"/>
        <v>30500</v>
      </c>
      <c r="N409" s="168">
        <f t="shared" si="25"/>
        <v>0</v>
      </c>
      <c r="O409" s="167">
        <f t="shared" si="26"/>
        <v>30500</v>
      </c>
      <c r="P409" s="167">
        <f t="shared" si="27"/>
        <v>0</v>
      </c>
    </row>
    <row r="410" spans="1:16" ht="15" hidden="1" customHeight="1" x14ac:dyDescent="0.25">
      <c r="A410" s="102">
        <v>4120301002</v>
      </c>
      <c r="B410" s="31" t="s">
        <v>299</v>
      </c>
      <c r="C410" s="32">
        <v>0</v>
      </c>
      <c r="D410" s="32">
        <v>0</v>
      </c>
      <c r="E410" s="32">
        <v>30500</v>
      </c>
      <c r="F410" s="32">
        <v>0</v>
      </c>
      <c r="G410" s="32">
        <v>30500</v>
      </c>
      <c r="H410" s="32">
        <v>0</v>
      </c>
      <c r="I410" s="165" t="s">
        <v>695</v>
      </c>
      <c r="J410" s="165" t="s">
        <v>59</v>
      </c>
      <c r="K410" s="165" t="s">
        <v>64</v>
      </c>
      <c r="L410" s="165" t="s">
        <v>168</v>
      </c>
      <c r="M410" s="168">
        <f t="shared" si="24"/>
        <v>30500</v>
      </c>
      <c r="N410" s="168">
        <f t="shared" si="25"/>
        <v>0</v>
      </c>
      <c r="O410" s="167">
        <f t="shared" si="26"/>
        <v>30500</v>
      </c>
      <c r="P410" s="167">
        <f t="shared" si="27"/>
        <v>0</v>
      </c>
    </row>
    <row r="411" spans="1:16" ht="15" hidden="1" customHeight="1" x14ac:dyDescent="0.25">
      <c r="A411" s="102">
        <v>41204</v>
      </c>
      <c r="B411" s="31" t="s">
        <v>298</v>
      </c>
      <c r="C411" s="32">
        <v>0</v>
      </c>
      <c r="D411" s="32">
        <v>0</v>
      </c>
      <c r="E411" s="32">
        <v>95228.76</v>
      </c>
      <c r="F411" s="32">
        <v>0</v>
      </c>
      <c r="G411" s="32">
        <v>95228.76</v>
      </c>
      <c r="H411" s="32">
        <v>0</v>
      </c>
      <c r="I411" s="165"/>
      <c r="J411" s="165"/>
      <c r="K411" s="165"/>
      <c r="L411" s="165"/>
      <c r="M411" s="168">
        <f t="shared" si="24"/>
        <v>95229</v>
      </c>
      <c r="N411" s="168">
        <f t="shared" si="25"/>
        <v>0</v>
      </c>
      <c r="O411" s="167">
        <f t="shared" si="26"/>
        <v>95228.76</v>
      </c>
      <c r="P411" s="167">
        <f t="shared" si="27"/>
        <v>0</v>
      </c>
    </row>
    <row r="412" spans="1:16" ht="15" hidden="1" customHeight="1" x14ac:dyDescent="0.25">
      <c r="A412" s="102">
        <v>41204001</v>
      </c>
      <c r="B412" s="31" t="s">
        <v>297</v>
      </c>
      <c r="C412" s="32">
        <v>0</v>
      </c>
      <c r="D412" s="32">
        <v>0</v>
      </c>
      <c r="E412" s="32">
        <v>1289</v>
      </c>
      <c r="F412" s="32">
        <v>0</v>
      </c>
      <c r="G412" s="32">
        <v>1289</v>
      </c>
      <c r="H412" s="32">
        <v>0</v>
      </c>
      <c r="I412" s="165" t="s">
        <v>695</v>
      </c>
      <c r="J412" s="165" t="s">
        <v>59</v>
      </c>
      <c r="K412" s="165" t="s">
        <v>64</v>
      </c>
      <c r="L412" s="165" t="s">
        <v>168</v>
      </c>
      <c r="M412" s="168">
        <f t="shared" si="24"/>
        <v>1289</v>
      </c>
      <c r="N412" s="168">
        <f t="shared" si="25"/>
        <v>0</v>
      </c>
      <c r="O412" s="167">
        <f t="shared" si="26"/>
        <v>1289</v>
      </c>
      <c r="P412" s="167">
        <f t="shared" si="27"/>
        <v>0</v>
      </c>
    </row>
    <row r="413" spans="1:16" ht="15" hidden="1" customHeight="1" x14ac:dyDescent="0.25">
      <c r="A413" s="102">
        <v>41204008</v>
      </c>
      <c r="B413" s="31" t="s">
        <v>296</v>
      </c>
      <c r="C413" s="32">
        <v>0</v>
      </c>
      <c r="D413" s="32">
        <v>0</v>
      </c>
      <c r="E413" s="32">
        <v>93939.76</v>
      </c>
      <c r="F413" s="32">
        <v>0</v>
      </c>
      <c r="G413" s="32">
        <v>93939.76</v>
      </c>
      <c r="H413" s="32">
        <v>0</v>
      </c>
      <c r="I413" s="165" t="s">
        <v>695</v>
      </c>
      <c r="J413" s="165" t="s">
        <v>59</v>
      </c>
      <c r="K413" s="165" t="s">
        <v>64</v>
      </c>
      <c r="L413" s="165" t="s">
        <v>793</v>
      </c>
      <c r="M413" s="168">
        <f t="shared" si="24"/>
        <v>93940</v>
      </c>
      <c r="N413" s="168">
        <f t="shared" si="25"/>
        <v>0</v>
      </c>
      <c r="O413" s="167">
        <f t="shared" si="26"/>
        <v>93939.76</v>
      </c>
      <c r="P413" s="167">
        <f t="shared" si="27"/>
        <v>0</v>
      </c>
    </row>
    <row r="414" spans="1:16" ht="15" hidden="1" customHeight="1" x14ac:dyDescent="0.25">
      <c r="A414" s="102">
        <v>413</v>
      </c>
      <c r="B414" s="31" t="s">
        <v>740</v>
      </c>
      <c r="C414" s="32">
        <v>0</v>
      </c>
      <c r="D414" s="32">
        <v>0</v>
      </c>
      <c r="E414" s="32">
        <v>298459</v>
      </c>
      <c r="F414" s="32">
        <v>0</v>
      </c>
      <c r="G414" s="32">
        <v>298459</v>
      </c>
      <c r="H414" s="32">
        <v>0</v>
      </c>
      <c r="I414" s="169"/>
      <c r="J414" s="169"/>
      <c r="K414" s="169"/>
      <c r="L414" s="169"/>
      <c r="M414" s="168">
        <f t="shared" si="24"/>
        <v>298459</v>
      </c>
      <c r="N414" s="168">
        <f t="shared" si="25"/>
        <v>0</v>
      </c>
      <c r="O414" s="167">
        <f t="shared" si="26"/>
        <v>298459</v>
      </c>
      <c r="P414" s="167">
        <f t="shared" si="27"/>
        <v>0</v>
      </c>
    </row>
    <row r="415" spans="1:16" ht="15" hidden="1" customHeight="1" x14ac:dyDescent="0.25">
      <c r="A415" s="102">
        <v>41302</v>
      </c>
      <c r="B415" s="31" t="s">
        <v>741</v>
      </c>
      <c r="C415" s="32">
        <v>0</v>
      </c>
      <c r="D415" s="32">
        <v>0</v>
      </c>
      <c r="E415" s="32">
        <v>12452</v>
      </c>
      <c r="F415" s="32">
        <v>0</v>
      </c>
      <c r="G415" s="32">
        <v>12452</v>
      </c>
      <c r="H415" s="32">
        <v>0</v>
      </c>
      <c r="I415" s="169"/>
      <c r="J415" s="169"/>
      <c r="K415" s="169"/>
      <c r="L415" s="169"/>
      <c r="M415" s="168">
        <f t="shared" si="24"/>
        <v>12452</v>
      </c>
      <c r="N415" s="168">
        <f t="shared" si="25"/>
        <v>0</v>
      </c>
      <c r="O415" s="167">
        <f t="shared" si="26"/>
        <v>12452</v>
      </c>
      <c r="P415" s="167">
        <f t="shared" si="27"/>
        <v>0</v>
      </c>
    </row>
    <row r="416" spans="1:16" ht="15" hidden="1" customHeight="1" x14ac:dyDescent="0.25">
      <c r="A416" s="102">
        <v>41302001</v>
      </c>
      <c r="B416" s="31" t="s">
        <v>742</v>
      </c>
      <c r="C416" s="32">
        <v>0</v>
      </c>
      <c r="D416" s="32">
        <v>0</v>
      </c>
      <c r="E416" s="32">
        <v>12452</v>
      </c>
      <c r="F416" s="32">
        <v>0</v>
      </c>
      <c r="G416" s="32">
        <v>12452</v>
      </c>
      <c r="H416" s="32">
        <v>0</v>
      </c>
      <c r="I416" s="169" t="s">
        <v>695</v>
      </c>
      <c r="J416" s="169" t="s">
        <v>59</v>
      </c>
      <c r="K416" s="169" t="s">
        <v>64</v>
      </c>
      <c r="L416" s="169" t="s">
        <v>781</v>
      </c>
      <c r="M416" s="168">
        <f t="shared" si="24"/>
        <v>12452</v>
      </c>
      <c r="N416" s="168">
        <f t="shared" si="25"/>
        <v>0</v>
      </c>
      <c r="O416" s="167">
        <f t="shared" si="26"/>
        <v>12452</v>
      </c>
      <c r="P416" s="167">
        <f t="shared" si="27"/>
        <v>0</v>
      </c>
    </row>
    <row r="417" spans="1:16" ht="15" hidden="1" customHeight="1" x14ac:dyDescent="0.25">
      <c r="A417" s="102">
        <v>41303</v>
      </c>
      <c r="B417" s="31" t="s">
        <v>743</v>
      </c>
      <c r="C417" s="32">
        <v>0</v>
      </c>
      <c r="D417" s="32">
        <v>0</v>
      </c>
      <c r="E417" s="32">
        <v>8061</v>
      </c>
      <c r="F417" s="32">
        <v>0</v>
      </c>
      <c r="G417" s="32">
        <v>8061</v>
      </c>
      <c r="H417" s="32">
        <v>0</v>
      </c>
      <c r="I417" s="169"/>
      <c r="J417" s="169"/>
      <c r="K417" s="169"/>
      <c r="L417" s="169"/>
      <c r="M417" s="168">
        <f t="shared" si="24"/>
        <v>8061</v>
      </c>
      <c r="N417" s="168">
        <f t="shared" si="25"/>
        <v>0</v>
      </c>
      <c r="O417" s="167">
        <f t="shared" si="26"/>
        <v>8061</v>
      </c>
      <c r="P417" s="167">
        <f t="shared" si="27"/>
        <v>0</v>
      </c>
    </row>
    <row r="418" spans="1:16" ht="15" hidden="1" customHeight="1" x14ac:dyDescent="0.25">
      <c r="A418" s="102">
        <v>41303001</v>
      </c>
      <c r="B418" s="31" t="s">
        <v>744</v>
      </c>
      <c r="C418" s="32">
        <v>0</v>
      </c>
      <c r="D418" s="32">
        <v>0</v>
      </c>
      <c r="E418" s="32">
        <v>8061</v>
      </c>
      <c r="F418" s="32">
        <v>0</v>
      </c>
      <c r="G418" s="32">
        <v>8061</v>
      </c>
      <c r="H418" s="32">
        <v>0</v>
      </c>
      <c r="I418" s="169" t="s">
        <v>695</v>
      </c>
      <c r="J418" s="169" t="s">
        <v>59</v>
      </c>
      <c r="K418" s="169" t="s">
        <v>64</v>
      </c>
      <c r="L418" s="169" t="s">
        <v>781</v>
      </c>
      <c r="M418" s="168">
        <f t="shared" si="24"/>
        <v>8061</v>
      </c>
      <c r="N418" s="168">
        <f t="shared" si="25"/>
        <v>0</v>
      </c>
      <c r="O418" s="167">
        <f t="shared" si="26"/>
        <v>8061</v>
      </c>
      <c r="P418" s="167">
        <f t="shared" si="27"/>
        <v>0</v>
      </c>
    </row>
    <row r="419" spans="1:16" ht="15" hidden="1" customHeight="1" x14ac:dyDescent="0.25">
      <c r="A419" s="102">
        <v>41305</v>
      </c>
      <c r="B419" s="31" t="s">
        <v>745</v>
      </c>
      <c r="C419" s="32">
        <v>0</v>
      </c>
      <c r="D419" s="32">
        <v>0</v>
      </c>
      <c r="E419" s="32">
        <v>42700</v>
      </c>
      <c r="F419" s="32">
        <v>0</v>
      </c>
      <c r="G419" s="32">
        <v>42700</v>
      </c>
      <c r="H419" s="32">
        <v>0</v>
      </c>
      <c r="I419" s="169"/>
      <c r="J419" s="169"/>
      <c r="K419" s="169"/>
      <c r="L419" s="169"/>
      <c r="M419" s="168">
        <f t="shared" si="24"/>
        <v>42700</v>
      </c>
      <c r="N419" s="168">
        <f t="shared" si="25"/>
        <v>0</v>
      </c>
      <c r="O419" s="167">
        <f t="shared" si="26"/>
        <v>42700</v>
      </c>
      <c r="P419" s="167">
        <f t="shared" si="27"/>
        <v>0</v>
      </c>
    </row>
    <row r="420" spans="1:16" ht="15" hidden="1" customHeight="1" x14ac:dyDescent="0.25">
      <c r="A420" s="102">
        <v>41305001</v>
      </c>
      <c r="B420" s="31" t="s">
        <v>746</v>
      </c>
      <c r="C420" s="32">
        <v>0</v>
      </c>
      <c r="D420" s="32">
        <v>0</v>
      </c>
      <c r="E420" s="32">
        <v>42700</v>
      </c>
      <c r="F420" s="32">
        <v>0</v>
      </c>
      <c r="G420" s="32">
        <v>42700</v>
      </c>
      <c r="H420" s="32">
        <v>0</v>
      </c>
      <c r="I420" s="169" t="s">
        <v>695</v>
      </c>
      <c r="J420" s="169" t="s">
        <v>59</v>
      </c>
      <c r="K420" s="169" t="s">
        <v>64</v>
      </c>
      <c r="L420" s="169" t="s">
        <v>781</v>
      </c>
      <c r="M420" s="168">
        <f t="shared" si="24"/>
        <v>42700</v>
      </c>
      <c r="N420" s="168">
        <f t="shared" si="25"/>
        <v>0</v>
      </c>
      <c r="O420" s="167">
        <f t="shared" si="26"/>
        <v>42700</v>
      </c>
      <c r="P420" s="167">
        <f t="shared" si="27"/>
        <v>0</v>
      </c>
    </row>
    <row r="421" spans="1:16" ht="15" hidden="1" customHeight="1" x14ac:dyDescent="0.25">
      <c r="A421" s="102">
        <v>41307</v>
      </c>
      <c r="B421" s="31" t="s">
        <v>747</v>
      </c>
      <c r="C421" s="32">
        <v>0</v>
      </c>
      <c r="D421" s="32">
        <v>0</v>
      </c>
      <c r="E421" s="32">
        <v>12213</v>
      </c>
      <c r="F421" s="32">
        <v>0</v>
      </c>
      <c r="G421" s="32">
        <v>12213</v>
      </c>
      <c r="H421" s="32">
        <v>0</v>
      </c>
      <c r="I421" s="169"/>
      <c r="J421" s="169"/>
      <c r="K421" s="169"/>
      <c r="L421" s="169"/>
      <c r="M421" s="168">
        <f t="shared" si="24"/>
        <v>12213</v>
      </c>
      <c r="N421" s="168">
        <f t="shared" si="25"/>
        <v>0</v>
      </c>
      <c r="O421" s="167">
        <f t="shared" si="26"/>
        <v>12213</v>
      </c>
      <c r="P421" s="167">
        <f t="shared" si="27"/>
        <v>0</v>
      </c>
    </row>
    <row r="422" spans="1:16" ht="15" hidden="1" customHeight="1" x14ac:dyDescent="0.25">
      <c r="A422" s="102">
        <v>41307001</v>
      </c>
      <c r="B422" s="31" t="s">
        <v>748</v>
      </c>
      <c r="C422" s="32">
        <v>0</v>
      </c>
      <c r="D422" s="32">
        <v>0</v>
      </c>
      <c r="E422" s="32">
        <v>12213</v>
      </c>
      <c r="F422" s="32">
        <v>0</v>
      </c>
      <c r="G422" s="32">
        <v>12213</v>
      </c>
      <c r="H422" s="32">
        <v>0</v>
      </c>
      <c r="I422" s="169" t="s">
        <v>695</v>
      </c>
      <c r="J422" s="169" t="s">
        <v>59</v>
      </c>
      <c r="K422" s="169" t="s">
        <v>64</v>
      </c>
      <c r="L422" s="169" t="s">
        <v>781</v>
      </c>
      <c r="M422" s="168">
        <f t="shared" si="24"/>
        <v>12213</v>
      </c>
      <c r="N422" s="168">
        <f t="shared" si="25"/>
        <v>0</v>
      </c>
      <c r="O422" s="167">
        <f t="shared" si="26"/>
        <v>12213</v>
      </c>
      <c r="P422" s="167">
        <f t="shared" si="27"/>
        <v>0</v>
      </c>
    </row>
    <row r="423" spans="1:16" ht="15" hidden="1" customHeight="1" x14ac:dyDescent="0.25">
      <c r="A423" s="102">
        <v>41310</v>
      </c>
      <c r="B423" s="31" t="s">
        <v>749</v>
      </c>
      <c r="C423" s="32">
        <v>0</v>
      </c>
      <c r="D423" s="32">
        <v>0</v>
      </c>
      <c r="E423" s="32">
        <v>195880</v>
      </c>
      <c r="F423" s="32">
        <v>0</v>
      </c>
      <c r="G423" s="32">
        <v>195880</v>
      </c>
      <c r="H423" s="32">
        <v>0</v>
      </c>
      <c r="I423" s="169"/>
      <c r="J423" s="169"/>
      <c r="K423" s="169"/>
      <c r="L423" s="169"/>
      <c r="M423" s="168">
        <f t="shared" si="24"/>
        <v>195880</v>
      </c>
      <c r="N423" s="168">
        <f t="shared" si="25"/>
        <v>0</v>
      </c>
      <c r="O423" s="167">
        <f t="shared" si="26"/>
        <v>195880</v>
      </c>
      <c r="P423" s="167">
        <f t="shared" si="27"/>
        <v>0</v>
      </c>
    </row>
    <row r="424" spans="1:16" ht="15" hidden="1" customHeight="1" x14ac:dyDescent="0.25">
      <c r="A424" s="102">
        <v>41310001</v>
      </c>
      <c r="B424" s="31" t="s">
        <v>750</v>
      </c>
      <c r="C424" s="32">
        <v>0</v>
      </c>
      <c r="D424" s="32">
        <v>0</v>
      </c>
      <c r="E424" s="32">
        <v>195880</v>
      </c>
      <c r="F424" s="32">
        <v>0</v>
      </c>
      <c r="G424" s="32">
        <v>195880</v>
      </c>
      <c r="H424" s="32">
        <v>0</v>
      </c>
      <c r="I424" s="169" t="s">
        <v>695</v>
      </c>
      <c r="J424" s="169" t="s">
        <v>59</v>
      </c>
      <c r="K424" s="169" t="s">
        <v>64</v>
      </c>
      <c r="L424" s="169" t="s">
        <v>781</v>
      </c>
      <c r="M424" s="168">
        <f t="shared" si="24"/>
        <v>195880</v>
      </c>
      <c r="N424" s="168">
        <f t="shared" si="25"/>
        <v>0</v>
      </c>
      <c r="O424" s="167">
        <f t="shared" si="26"/>
        <v>195880</v>
      </c>
      <c r="P424" s="167">
        <f t="shared" si="27"/>
        <v>0</v>
      </c>
    </row>
    <row r="425" spans="1:16" ht="15" hidden="1" customHeight="1" x14ac:dyDescent="0.25">
      <c r="A425" s="102">
        <v>41311</v>
      </c>
      <c r="B425" s="31" t="s">
        <v>751</v>
      </c>
      <c r="C425" s="32">
        <v>0</v>
      </c>
      <c r="D425" s="32">
        <v>0</v>
      </c>
      <c r="E425" s="32">
        <v>10908</v>
      </c>
      <c r="F425" s="32">
        <v>0</v>
      </c>
      <c r="G425" s="32">
        <v>10908</v>
      </c>
      <c r="H425" s="32">
        <v>0</v>
      </c>
      <c r="I425" s="169"/>
      <c r="J425" s="169"/>
      <c r="K425" s="169"/>
      <c r="L425" s="169"/>
      <c r="M425" s="168">
        <f t="shared" si="24"/>
        <v>10908</v>
      </c>
      <c r="N425" s="168">
        <f t="shared" si="25"/>
        <v>0</v>
      </c>
      <c r="O425" s="167">
        <f t="shared" si="26"/>
        <v>10908</v>
      </c>
      <c r="P425" s="167">
        <f t="shared" si="27"/>
        <v>0</v>
      </c>
    </row>
    <row r="426" spans="1:16" ht="15" hidden="1" customHeight="1" x14ac:dyDescent="0.25">
      <c r="A426" s="102">
        <v>41311001</v>
      </c>
      <c r="B426" s="31" t="s">
        <v>752</v>
      </c>
      <c r="C426" s="32">
        <v>0</v>
      </c>
      <c r="D426" s="32">
        <v>0</v>
      </c>
      <c r="E426" s="32">
        <v>10908</v>
      </c>
      <c r="F426" s="32">
        <v>0</v>
      </c>
      <c r="G426" s="32">
        <v>10908</v>
      </c>
      <c r="H426" s="32">
        <v>0</v>
      </c>
      <c r="I426" s="169" t="s">
        <v>695</v>
      </c>
      <c r="J426" s="169" t="s">
        <v>59</v>
      </c>
      <c r="K426" s="169" t="s">
        <v>64</v>
      </c>
      <c r="L426" s="169" t="s">
        <v>781</v>
      </c>
      <c r="M426" s="168">
        <f t="shared" si="24"/>
        <v>10908</v>
      </c>
      <c r="N426" s="168">
        <f t="shared" si="25"/>
        <v>0</v>
      </c>
      <c r="O426" s="167">
        <f t="shared" si="26"/>
        <v>10908</v>
      </c>
      <c r="P426" s="167">
        <f t="shared" si="27"/>
        <v>0</v>
      </c>
    </row>
    <row r="427" spans="1:16" ht="15" hidden="1" customHeight="1" x14ac:dyDescent="0.25">
      <c r="A427" s="102">
        <v>41313</v>
      </c>
      <c r="B427" s="31" t="s">
        <v>753</v>
      </c>
      <c r="C427" s="32">
        <v>0</v>
      </c>
      <c r="D427" s="32">
        <v>0</v>
      </c>
      <c r="E427" s="32">
        <v>16245</v>
      </c>
      <c r="F427" s="32">
        <v>0</v>
      </c>
      <c r="G427" s="32">
        <v>16245</v>
      </c>
      <c r="H427" s="32">
        <v>0</v>
      </c>
      <c r="I427" s="169"/>
      <c r="J427" s="169"/>
      <c r="K427" s="169"/>
      <c r="L427" s="169"/>
      <c r="M427" s="168">
        <f t="shared" si="24"/>
        <v>16245</v>
      </c>
      <c r="N427" s="168">
        <f t="shared" si="25"/>
        <v>0</v>
      </c>
      <c r="O427" s="167">
        <f t="shared" si="26"/>
        <v>16245</v>
      </c>
      <c r="P427" s="167">
        <f t="shared" si="27"/>
        <v>0</v>
      </c>
    </row>
    <row r="428" spans="1:16" ht="15" hidden="1" customHeight="1" x14ac:dyDescent="0.25">
      <c r="A428" s="102">
        <v>41313010</v>
      </c>
      <c r="B428" s="31" t="s">
        <v>754</v>
      </c>
      <c r="C428" s="32">
        <v>0</v>
      </c>
      <c r="D428" s="32">
        <v>0</v>
      </c>
      <c r="E428" s="32">
        <v>16245</v>
      </c>
      <c r="F428" s="32">
        <v>0</v>
      </c>
      <c r="G428" s="32">
        <v>16245</v>
      </c>
      <c r="H428" s="32">
        <v>0</v>
      </c>
      <c r="I428" s="169" t="s">
        <v>695</v>
      </c>
      <c r="J428" s="169" t="s">
        <v>59</v>
      </c>
      <c r="K428" s="169" t="s">
        <v>64</v>
      </c>
      <c r="L428" s="169" t="s">
        <v>124</v>
      </c>
      <c r="M428" s="168">
        <f t="shared" si="24"/>
        <v>16245</v>
      </c>
      <c r="N428" s="168">
        <f t="shared" si="25"/>
        <v>0</v>
      </c>
      <c r="O428" s="167">
        <f t="shared" si="26"/>
        <v>16245</v>
      </c>
      <c r="P428" s="167">
        <f t="shared" si="27"/>
        <v>0</v>
      </c>
    </row>
    <row r="429" spans="1:16" ht="15" hidden="1" customHeight="1" x14ac:dyDescent="0.25">
      <c r="A429" s="102">
        <v>42</v>
      </c>
      <c r="B429" s="31" t="s">
        <v>295</v>
      </c>
      <c r="C429" s="32">
        <v>0</v>
      </c>
      <c r="D429" s="32">
        <v>0</v>
      </c>
      <c r="E429" s="32">
        <v>23653452.690000001</v>
      </c>
      <c r="F429" s="32">
        <v>51041.3</v>
      </c>
      <c r="G429" s="32">
        <v>23602411.390000001</v>
      </c>
      <c r="H429" s="32">
        <v>0</v>
      </c>
      <c r="I429" s="165"/>
      <c r="J429" s="165"/>
      <c r="K429" s="165"/>
      <c r="L429" s="165"/>
      <c r="M429" s="168">
        <f t="shared" si="24"/>
        <v>23602411</v>
      </c>
      <c r="N429" s="168">
        <f t="shared" si="25"/>
        <v>0</v>
      </c>
      <c r="O429" s="167">
        <f t="shared" si="26"/>
        <v>23602411.390000001</v>
      </c>
      <c r="P429" s="167">
        <f t="shared" si="27"/>
        <v>0</v>
      </c>
    </row>
    <row r="430" spans="1:16" ht="15" hidden="1" customHeight="1" x14ac:dyDescent="0.25">
      <c r="A430" s="102">
        <v>421</v>
      </c>
      <c r="B430" s="31" t="s">
        <v>294</v>
      </c>
      <c r="C430" s="32">
        <v>0</v>
      </c>
      <c r="D430" s="32">
        <v>0</v>
      </c>
      <c r="E430" s="32">
        <v>11291815.960000001</v>
      </c>
      <c r="F430" s="32">
        <v>45967.63</v>
      </c>
      <c r="G430" s="32">
        <v>11245848.33</v>
      </c>
      <c r="H430" s="32">
        <v>0</v>
      </c>
      <c r="I430" s="165"/>
      <c r="J430" s="165"/>
      <c r="K430" s="165"/>
      <c r="L430" s="165"/>
      <c r="M430" s="168">
        <f t="shared" si="24"/>
        <v>11245848</v>
      </c>
      <c r="N430" s="168">
        <f t="shared" si="25"/>
        <v>0</v>
      </c>
      <c r="O430" s="167">
        <f t="shared" si="26"/>
        <v>11245848.33</v>
      </c>
      <c r="P430" s="167">
        <f t="shared" si="27"/>
        <v>0</v>
      </c>
    </row>
    <row r="431" spans="1:16" ht="15" hidden="1" customHeight="1" x14ac:dyDescent="0.25">
      <c r="A431" s="102">
        <v>42102</v>
      </c>
      <c r="B431" s="31" t="s">
        <v>293</v>
      </c>
      <c r="C431" s="32">
        <v>0</v>
      </c>
      <c r="D431" s="32">
        <v>0</v>
      </c>
      <c r="E431" s="32">
        <v>11291815.960000001</v>
      </c>
      <c r="F431" s="32">
        <v>45967.63</v>
      </c>
      <c r="G431" s="32">
        <v>11245848.33</v>
      </c>
      <c r="H431" s="32">
        <v>0</v>
      </c>
      <c r="I431" s="165"/>
      <c r="J431" s="165"/>
      <c r="K431" s="165"/>
      <c r="L431" s="165"/>
      <c r="M431" s="168">
        <f t="shared" si="24"/>
        <v>11245848</v>
      </c>
      <c r="N431" s="168">
        <f t="shared" si="25"/>
        <v>0</v>
      </c>
      <c r="O431" s="167">
        <f t="shared" si="26"/>
        <v>11245848.33</v>
      </c>
      <c r="P431" s="167">
        <f t="shared" si="27"/>
        <v>0</v>
      </c>
    </row>
    <row r="432" spans="1:16" ht="15" hidden="1" customHeight="1" x14ac:dyDescent="0.25">
      <c r="A432" s="102">
        <v>42102007</v>
      </c>
      <c r="B432" s="31" t="s">
        <v>292</v>
      </c>
      <c r="C432" s="32">
        <v>0</v>
      </c>
      <c r="D432" s="32">
        <v>0</v>
      </c>
      <c r="E432" s="32">
        <v>812281.5</v>
      </c>
      <c r="F432" s="32">
        <v>0</v>
      </c>
      <c r="G432" s="32">
        <v>812281.5</v>
      </c>
      <c r="H432" s="32">
        <v>0</v>
      </c>
      <c r="I432" s="165"/>
      <c r="J432" s="165"/>
      <c r="K432" s="165"/>
      <c r="L432" s="165"/>
      <c r="M432" s="168">
        <f t="shared" si="24"/>
        <v>812282</v>
      </c>
      <c r="N432" s="168">
        <f t="shared" si="25"/>
        <v>0</v>
      </c>
      <c r="O432" s="167">
        <f t="shared" si="26"/>
        <v>812281.5</v>
      </c>
      <c r="P432" s="167">
        <f t="shared" si="27"/>
        <v>0</v>
      </c>
    </row>
    <row r="433" spans="1:16" hidden="1" x14ac:dyDescent="0.25">
      <c r="A433" s="102">
        <v>4210200701</v>
      </c>
      <c r="B433" s="31" t="s">
        <v>291</v>
      </c>
      <c r="C433" s="32">
        <v>0</v>
      </c>
      <c r="D433" s="32">
        <v>0</v>
      </c>
      <c r="E433" s="32">
        <v>685938</v>
      </c>
      <c r="F433" s="32">
        <v>0</v>
      </c>
      <c r="G433" s="32">
        <v>685938</v>
      </c>
      <c r="H433" s="32">
        <v>0</v>
      </c>
      <c r="I433" s="165" t="s">
        <v>695</v>
      </c>
      <c r="J433" s="165" t="s">
        <v>59</v>
      </c>
      <c r="K433" s="112" t="s">
        <v>698</v>
      </c>
      <c r="L433" s="165" t="s">
        <v>777</v>
      </c>
      <c r="M433" s="168">
        <f t="shared" si="24"/>
        <v>685938</v>
      </c>
      <c r="N433" s="168">
        <f t="shared" si="25"/>
        <v>0</v>
      </c>
      <c r="O433" s="167">
        <f t="shared" si="26"/>
        <v>685938</v>
      </c>
      <c r="P433" s="167">
        <f t="shared" si="27"/>
        <v>0</v>
      </c>
    </row>
    <row r="434" spans="1:16" ht="20.25" hidden="1" x14ac:dyDescent="0.25">
      <c r="A434" s="102">
        <v>4210200702</v>
      </c>
      <c r="B434" s="31" t="s">
        <v>290</v>
      </c>
      <c r="C434" s="32">
        <v>0</v>
      </c>
      <c r="D434" s="32">
        <v>0</v>
      </c>
      <c r="E434" s="32">
        <v>56599</v>
      </c>
      <c r="F434" s="32">
        <v>0</v>
      </c>
      <c r="G434" s="32">
        <v>56599</v>
      </c>
      <c r="H434" s="32">
        <v>0</v>
      </c>
      <c r="I434" s="165" t="s">
        <v>695</v>
      </c>
      <c r="J434" s="165" t="s">
        <v>59</v>
      </c>
      <c r="K434" s="112" t="s">
        <v>698</v>
      </c>
      <c r="L434" s="4" t="s">
        <v>782</v>
      </c>
      <c r="M434" s="168">
        <f t="shared" si="24"/>
        <v>56599</v>
      </c>
      <c r="N434" s="168">
        <f t="shared" si="25"/>
        <v>0</v>
      </c>
      <c r="O434" s="167">
        <f t="shared" si="26"/>
        <v>56599</v>
      </c>
      <c r="P434" s="167">
        <f t="shared" si="27"/>
        <v>0</v>
      </c>
    </row>
    <row r="435" spans="1:16" ht="20.25" hidden="1" x14ac:dyDescent="0.25">
      <c r="A435" s="102">
        <v>4210200703</v>
      </c>
      <c r="B435" s="31" t="s">
        <v>289</v>
      </c>
      <c r="C435" s="32">
        <v>0</v>
      </c>
      <c r="D435" s="32">
        <v>0</v>
      </c>
      <c r="E435" s="32">
        <v>44895</v>
      </c>
      <c r="F435" s="32">
        <v>0</v>
      </c>
      <c r="G435" s="32">
        <v>44895</v>
      </c>
      <c r="H435" s="32">
        <v>0</v>
      </c>
      <c r="I435" s="165" t="s">
        <v>695</v>
      </c>
      <c r="J435" s="165" t="s">
        <v>59</v>
      </c>
      <c r="K435" s="112" t="s">
        <v>698</v>
      </c>
      <c r="L435" s="4" t="s">
        <v>782</v>
      </c>
      <c r="M435" s="168">
        <f t="shared" si="24"/>
        <v>44895</v>
      </c>
      <c r="N435" s="168">
        <f t="shared" si="25"/>
        <v>0</v>
      </c>
      <c r="O435" s="167">
        <f t="shared" si="26"/>
        <v>44895</v>
      </c>
      <c r="P435" s="167">
        <f t="shared" si="27"/>
        <v>0</v>
      </c>
    </row>
    <row r="436" spans="1:16" hidden="1" x14ac:dyDescent="0.25">
      <c r="A436" s="102">
        <v>4210200704</v>
      </c>
      <c r="B436" s="31" t="s">
        <v>288</v>
      </c>
      <c r="C436" s="32">
        <v>0</v>
      </c>
      <c r="D436" s="32">
        <v>0</v>
      </c>
      <c r="E436" s="32">
        <v>24849.5</v>
      </c>
      <c r="F436" s="32">
        <v>0</v>
      </c>
      <c r="G436" s="32">
        <v>24849.5</v>
      </c>
      <c r="H436" s="32">
        <v>0</v>
      </c>
      <c r="I436" s="165" t="s">
        <v>695</v>
      </c>
      <c r="J436" s="165" t="s">
        <v>59</v>
      </c>
      <c r="K436" s="112" t="s">
        <v>698</v>
      </c>
      <c r="L436" s="165" t="s">
        <v>108</v>
      </c>
      <c r="M436" s="168">
        <f t="shared" si="24"/>
        <v>24850</v>
      </c>
      <c r="N436" s="168">
        <f t="shared" si="25"/>
        <v>0</v>
      </c>
      <c r="O436" s="167">
        <f t="shared" si="26"/>
        <v>24849.5</v>
      </c>
      <c r="P436" s="167">
        <f t="shared" si="27"/>
        <v>0</v>
      </c>
    </row>
    <row r="437" spans="1:16" ht="15" hidden="1" customHeight="1" x14ac:dyDescent="0.25">
      <c r="A437" s="102">
        <v>42102009</v>
      </c>
      <c r="B437" s="31" t="s">
        <v>287</v>
      </c>
      <c r="C437" s="32">
        <v>0</v>
      </c>
      <c r="D437" s="32">
        <v>0</v>
      </c>
      <c r="E437" s="32">
        <v>506690</v>
      </c>
      <c r="F437" s="32">
        <v>0</v>
      </c>
      <c r="G437" s="32">
        <v>506690</v>
      </c>
      <c r="H437" s="32">
        <v>0</v>
      </c>
      <c r="I437" s="165"/>
      <c r="J437" s="165"/>
      <c r="K437" s="165"/>
      <c r="L437" s="165"/>
      <c r="M437" s="168">
        <f t="shared" si="24"/>
        <v>506690</v>
      </c>
      <c r="N437" s="168">
        <f t="shared" si="25"/>
        <v>0</v>
      </c>
      <c r="O437" s="167">
        <f t="shared" si="26"/>
        <v>506690</v>
      </c>
      <c r="P437" s="167">
        <f t="shared" si="27"/>
        <v>0</v>
      </c>
    </row>
    <row r="438" spans="1:16" hidden="1" x14ac:dyDescent="0.25">
      <c r="A438" s="102">
        <v>4210200901</v>
      </c>
      <c r="B438" s="31" t="s">
        <v>286</v>
      </c>
      <c r="C438" s="32">
        <v>0</v>
      </c>
      <c r="D438" s="32">
        <v>0</v>
      </c>
      <c r="E438" s="32">
        <v>496790</v>
      </c>
      <c r="F438" s="32">
        <v>0</v>
      </c>
      <c r="G438" s="32">
        <v>496790</v>
      </c>
      <c r="H438" s="32">
        <v>0</v>
      </c>
      <c r="I438" s="165" t="s">
        <v>695</v>
      </c>
      <c r="J438" s="165" t="s">
        <v>59</v>
      </c>
      <c r="K438" s="112" t="s">
        <v>698</v>
      </c>
      <c r="L438" s="165" t="s">
        <v>777</v>
      </c>
      <c r="M438" s="168">
        <f t="shared" si="24"/>
        <v>496790</v>
      </c>
      <c r="N438" s="168">
        <f t="shared" si="25"/>
        <v>0</v>
      </c>
      <c r="O438" s="167">
        <f t="shared" si="26"/>
        <v>496790</v>
      </c>
      <c r="P438" s="167">
        <f t="shared" si="27"/>
        <v>0</v>
      </c>
    </row>
    <row r="439" spans="1:16" hidden="1" x14ac:dyDescent="0.25">
      <c r="A439" s="102">
        <v>4210200904</v>
      </c>
      <c r="B439" s="31" t="s">
        <v>285</v>
      </c>
      <c r="C439" s="32">
        <v>0</v>
      </c>
      <c r="D439" s="32">
        <v>0</v>
      </c>
      <c r="E439" s="32">
        <v>9900</v>
      </c>
      <c r="F439" s="32">
        <v>0</v>
      </c>
      <c r="G439" s="32">
        <v>9900</v>
      </c>
      <c r="H439" s="32">
        <v>0</v>
      </c>
      <c r="I439" s="165" t="s">
        <v>695</v>
      </c>
      <c r="J439" s="165" t="s">
        <v>59</v>
      </c>
      <c r="K439" s="112" t="s">
        <v>698</v>
      </c>
      <c r="L439" s="165" t="s">
        <v>777</v>
      </c>
      <c r="M439" s="168">
        <f t="shared" si="24"/>
        <v>9900</v>
      </c>
      <c r="N439" s="168">
        <f t="shared" si="25"/>
        <v>0</v>
      </c>
      <c r="O439" s="167">
        <f t="shared" si="26"/>
        <v>9900</v>
      </c>
      <c r="P439" s="167">
        <f t="shared" si="27"/>
        <v>0</v>
      </c>
    </row>
    <row r="440" spans="1:16" ht="15" hidden="1" customHeight="1" x14ac:dyDescent="0.25">
      <c r="A440" s="102">
        <v>42102010</v>
      </c>
      <c r="B440" s="31" t="s">
        <v>284</v>
      </c>
      <c r="C440" s="32">
        <v>0</v>
      </c>
      <c r="D440" s="32">
        <v>0</v>
      </c>
      <c r="E440" s="32">
        <v>5171009</v>
      </c>
      <c r="F440" s="32">
        <v>950</v>
      </c>
      <c r="G440" s="32">
        <v>5170059</v>
      </c>
      <c r="H440" s="32">
        <v>0</v>
      </c>
      <c r="I440" s="165"/>
      <c r="J440" s="165"/>
      <c r="K440" s="165"/>
      <c r="L440" s="165"/>
      <c r="M440" s="168">
        <f t="shared" si="24"/>
        <v>5170059</v>
      </c>
      <c r="N440" s="168">
        <f t="shared" si="25"/>
        <v>0</v>
      </c>
      <c r="O440" s="167">
        <f t="shared" si="26"/>
        <v>5170059</v>
      </c>
      <c r="P440" s="167">
        <f t="shared" si="27"/>
        <v>0</v>
      </c>
    </row>
    <row r="441" spans="1:16" hidden="1" x14ac:dyDescent="0.25">
      <c r="A441" s="102">
        <v>4210201001</v>
      </c>
      <c r="B441" s="31" t="s">
        <v>283</v>
      </c>
      <c r="C441" s="32">
        <v>0</v>
      </c>
      <c r="D441" s="32">
        <v>0</v>
      </c>
      <c r="E441" s="32">
        <v>19320</v>
      </c>
      <c r="F441" s="32">
        <v>0</v>
      </c>
      <c r="G441" s="32">
        <v>19320</v>
      </c>
      <c r="H441" s="32">
        <v>0</v>
      </c>
      <c r="I441" s="165" t="s">
        <v>695</v>
      </c>
      <c r="J441" s="165" t="s">
        <v>59</v>
      </c>
      <c r="K441" s="112" t="s">
        <v>698</v>
      </c>
      <c r="L441" s="165" t="s">
        <v>701</v>
      </c>
      <c r="M441" s="168">
        <f t="shared" si="24"/>
        <v>19320</v>
      </c>
      <c r="N441" s="168">
        <f t="shared" si="25"/>
        <v>0</v>
      </c>
      <c r="O441" s="167">
        <f t="shared" si="26"/>
        <v>19320</v>
      </c>
      <c r="P441" s="167">
        <f t="shared" si="27"/>
        <v>0</v>
      </c>
    </row>
    <row r="442" spans="1:16" hidden="1" x14ac:dyDescent="0.25">
      <c r="A442" s="102">
        <v>4210201002</v>
      </c>
      <c r="B442" s="31" t="s">
        <v>282</v>
      </c>
      <c r="C442" s="32">
        <v>0</v>
      </c>
      <c r="D442" s="32">
        <v>0</v>
      </c>
      <c r="E442" s="32">
        <v>448500</v>
      </c>
      <c r="F442" s="32">
        <v>950</v>
      </c>
      <c r="G442" s="32">
        <v>447550</v>
      </c>
      <c r="H442" s="32">
        <v>0</v>
      </c>
      <c r="I442" s="165" t="s">
        <v>695</v>
      </c>
      <c r="J442" s="165" t="s">
        <v>59</v>
      </c>
      <c r="K442" s="112" t="s">
        <v>698</v>
      </c>
      <c r="L442" s="165" t="s">
        <v>107</v>
      </c>
      <c r="M442" s="168">
        <f t="shared" si="24"/>
        <v>447550</v>
      </c>
      <c r="N442" s="168">
        <f t="shared" si="25"/>
        <v>0</v>
      </c>
      <c r="O442" s="167">
        <f t="shared" si="26"/>
        <v>447550</v>
      </c>
      <c r="P442" s="167">
        <f t="shared" si="27"/>
        <v>0</v>
      </c>
    </row>
    <row r="443" spans="1:16" ht="40.5" hidden="1" x14ac:dyDescent="0.25">
      <c r="A443" s="102">
        <v>4210201003</v>
      </c>
      <c r="B443" s="31" t="s">
        <v>281</v>
      </c>
      <c r="C443" s="32">
        <v>0</v>
      </c>
      <c r="D443" s="32">
        <v>0</v>
      </c>
      <c r="E443" s="32">
        <v>1157320</v>
      </c>
      <c r="F443" s="32">
        <v>0</v>
      </c>
      <c r="G443" s="32">
        <v>1157320</v>
      </c>
      <c r="H443" s="32">
        <v>0</v>
      </c>
      <c r="I443" s="165" t="s">
        <v>695</v>
      </c>
      <c r="J443" s="165" t="s">
        <v>59</v>
      </c>
      <c r="K443" s="112" t="s">
        <v>699</v>
      </c>
      <c r="L443" s="4" t="s">
        <v>783</v>
      </c>
      <c r="M443" s="168">
        <f t="shared" si="24"/>
        <v>1157320</v>
      </c>
      <c r="N443" s="168">
        <f t="shared" si="25"/>
        <v>0</v>
      </c>
      <c r="O443" s="167">
        <f t="shared" si="26"/>
        <v>1157320</v>
      </c>
      <c r="P443" s="167">
        <f t="shared" si="27"/>
        <v>0</v>
      </c>
    </row>
    <row r="444" spans="1:16" hidden="1" x14ac:dyDescent="0.25">
      <c r="A444" s="102">
        <v>4210201004</v>
      </c>
      <c r="B444" s="31" t="s">
        <v>280</v>
      </c>
      <c r="C444" s="32">
        <v>0</v>
      </c>
      <c r="D444" s="32">
        <v>0</v>
      </c>
      <c r="E444" s="32">
        <v>212520</v>
      </c>
      <c r="F444" s="32">
        <v>0</v>
      </c>
      <c r="G444" s="32">
        <v>212520</v>
      </c>
      <c r="H444" s="32">
        <v>0</v>
      </c>
      <c r="I444" s="165" t="s">
        <v>695</v>
      </c>
      <c r="J444" s="165" t="s">
        <v>59</v>
      </c>
      <c r="K444" s="112" t="s">
        <v>698</v>
      </c>
      <c r="L444" s="165" t="s">
        <v>704</v>
      </c>
      <c r="M444" s="168">
        <f t="shared" si="24"/>
        <v>212520</v>
      </c>
      <c r="N444" s="168">
        <f t="shared" si="25"/>
        <v>0</v>
      </c>
      <c r="O444" s="167">
        <f t="shared" si="26"/>
        <v>212520</v>
      </c>
      <c r="P444" s="167">
        <f t="shared" si="27"/>
        <v>0</v>
      </c>
    </row>
    <row r="445" spans="1:16" ht="20.25" hidden="1" x14ac:dyDescent="0.25">
      <c r="A445" s="102">
        <v>4210201005</v>
      </c>
      <c r="B445" s="31" t="s">
        <v>279</v>
      </c>
      <c r="C445" s="32">
        <v>0</v>
      </c>
      <c r="D445" s="32">
        <v>0</v>
      </c>
      <c r="E445" s="32">
        <v>2392726</v>
      </c>
      <c r="F445" s="32">
        <v>0</v>
      </c>
      <c r="G445" s="32">
        <v>2392726</v>
      </c>
      <c r="H445" s="32">
        <v>0</v>
      </c>
      <c r="I445" s="165" t="s">
        <v>695</v>
      </c>
      <c r="J445" s="165" t="s">
        <v>59</v>
      </c>
      <c r="K445" s="112" t="s">
        <v>698</v>
      </c>
      <c r="L445" s="4" t="s">
        <v>782</v>
      </c>
      <c r="M445" s="168">
        <f t="shared" si="24"/>
        <v>2392726</v>
      </c>
      <c r="N445" s="168">
        <f t="shared" si="25"/>
        <v>0</v>
      </c>
      <c r="O445" s="167">
        <f t="shared" si="26"/>
        <v>2392726</v>
      </c>
      <c r="P445" s="167">
        <f t="shared" si="27"/>
        <v>0</v>
      </c>
    </row>
    <row r="446" spans="1:16" ht="20.25" hidden="1" x14ac:dyDescent="0.25">
      <c r="A446" s="102">
        <v>4210201006</v>
      </c>
      <c r="B446" s="31" t="s">
        <v>278</v>
      </c>
      <c r="C446" s="32">
        <v>0</v>
      </c>
      <c r="D446" s="32">
        <v>0</v>
      </c>
      <c r="E446" s="32">
        <v>753605</v>
      </c>
      <c r="F446" s="32">
        <v>0</v>
      </c>
      <c r="G446" s="32">
        <v>753605</v>
      </c>
      <c r="H446" s="32">
        <v>0</v>
      </c>
      <c r="I446" s="165" t="s">
        <v>695</v>
      </c>
      <c r="J446" s="165" t="s">
        <v>59</v>
      </c>
      <c r="K446" s="112" t="s">
        <v>698</v>
      </c>
      <c r="L446" s="4" t="s">
        <v>782</v>
      </c>
      <c r="M446" s="168">
        <f t="shared" si="24"/>
        <v>753605</v>
      </c>
      <c r="N446" s="168">
        <f t="shared" si="25"/>
        <v>0</v>
      </c>
      <c r="O446" s="167">
        <f t="shared" si="26"/>
        <v>753605</v>
      </c>
      <c r="P446" s="167">
        <f t="shared" si="27"/>
        <v>0</v>
      </c>
    </row>
    <row r="447" spans="1:16" hidden="1" x14ac:dyDescent="0.25">
      <c r="A447" s="102">
        <v>4210201009</v>
      </c>
      <c r="B447" s="31" t="s">
        <v>277</v>
      </c>
      <c r="C447" s="32">
        <v>0</v>
      </c>
      <c r="D447" s="32">
        <v>0</v>
      </c>
      <c r="E447" s="32">
        <v>9660</v>
      </c>
      <c r="F447" s="32">
        <v>0</v>
      </c>
      <c r="G447" s="32">
        <v>9660</v>
      </c>
      <c r="H447" s="32">
        <v>0</v>
      </c>
      <c r="I447" s="165" t="s">
        <v>695</v>
      </c>
      <c r="J447" s="165" t="s">
        <v>59</v>
      </c>
      <c r="K447" s="112" t="s">
        <v>698</v>
      </c>
      <c r="L447" s="165" t="s">
        <v>107</v>
      </c>
      <c r="M447" s="168">
        <f t="shared" si="24"/>
        <v>9660</v>
      </c>
      <c r="N447" s="168">
        <f t="shared" si="25"/>
        <v>0</v>
      </c>
      <c r="O447" s="167">
        <f t="shared" si="26"/>
        <v>9660</v>
      </c>
      <c r="P447" s="167">
        <f t="shared" si="27"/>
        <v>0</v>
      </c>
    </row>
    <row r="448" spans="1:16" hidden="1" x14ac:dyDescent="0.25">
      <c r="A448" s="102">
        <v>4210201010</v>
      </c>
      <c r="B448" s="31" t="s">
        <v>276</v>
      </c>
      <c r="C448" s="32">
        <v>0</v>
      </c>
      <c r="D448" s="32">
        <v>0</v>
      </c>
      <c r="E448" s="32">
        <v>9660</v>
      </c>
      <c r="F448" s="32">
        <v>0</v>
      </c>
      <c r="G448" s="32">
        <v>9660</v>
      </c>
      <c r="H448" s="32">
        <v>0</v>
      </c>
      <c r="I448" s="165" t="s">
        <v>695</v>
      </c>
      <c r="J448" s="165" t="s">
        <v>59</v>
      </c>
      <c r="K448" s="112" t="s">
        <v>698</v>
      </c>
      <c r="L448" s="165" t="s">
        <v>701</v>
      </c>
      <c r="M448" s="168">
        <f t="shared" si="24"/>
        <v>9660</v>
      </c>
      <c r="N448" s="168">
        <f t="shared" si="25"/>
        <v>0</v>
      </c>
      <c r="O448" s="167">
        <f t="shared" si="26"/>
        <v>9660</v>
      </c>
      <c r="P448" s="167">
        <f t="shared" si="27"/>
        <v>0</v>
      </c>
    </row>
    <row r="449" spans="1:16" hidden="1" x14ac:dyDescent="0.25">
      <c r="A449" s="102">
        <v>4210201011</v>
      </c>
      <c r="B449" s="31" t="s">
        <v>275</v>
      </c>
      <c r="C449" s="32">
        <v>0</v>
      </c>
      <c r="D449" s="32">
        <v>0</v>
      </c>
      <c r="E449" s="32">
        <v>8280</v>
      </c>
      <c r="F449" s="32">
        <v>0</v>
      </c>
      <c r="G449" s="32">
        <v>8280</v>
      </c>
      <c r="H449" s="32">
        <v>0</v>
      </c>
      <c r="I449" s="165" t="s">
        <v>695</v>
      </c>
      <c r="J449" s="165" t="s">
        <v>59</v>
      </c>
      <c r="K449" s="112" t="s">
        <v>698</v>
      </c>
      <c r="L449" s="165" t="s">
        <v>701</v>
      </c>
      <c r="M449" s="168">
        <f t="shared" si="24"/>
        <v>8280</v>
      </c>
      <c r="N449" s="168">
        <f t="shared" si="25"/>
        <v>0</v>
      </c>
      <c r="O449" s="167">
        <f t="shared" si="26"/>
        <v>8280</v>
      </c>
      <c r="P449" s="167">
        <f t="shared" si="27"/>
        <v>0</v>
      </c>
    </row>
    <row r="450" spans="1:16" ht="20.25" hidden="1" x14ac:dyDescent="0.25">
      <c r="A450" s="102">
        <v>4210201012</v>
      </c>
      <c r="B450" s="31" t="s">
        <v>274</v>
      </c>
      <c r="C450" s="32">
        <v>0</v>
      </c>
      <c r="D450" s="32">
        <v>0</v>
      </c>
      <c r="E450" s="32">
        <v>132343</v>
      </c>
      <c r="F450" s="32">
        <v>0</v>
      </c>
      <c r="G450" s="32">
        <v>132343</v>
      </c>
      <c r="H450" s="32">
        <v>0</v>
      </c>
      <c r="I450" s="165" t="s">
        <v>695</v>
      </c>
      <c r="J450" s="165" t="s">
        <v>59</v>
      </c>
      <c r="K450" s="112" t="s">
        <v>698</v>
      </c>
      <c r="L450" s="4" t="s">
        <v>782</v>
      </c>
      <c r="M450" s="168">
        <f t="shared" si="24"/>
        <v>132343</v>
      </c>
      <c r="N450" s="168">
        <f t="shared" si="25"/>
        <v>0</v>
      </c>
      <c r="O450" s="167">
        <f t="shared" si="26"/>
        <v>132343</v>
      </c>
      <c r="P450" s="167">
        <f t="shared" si="27"/>
        <v>0</v>
      </c>
    </row>
    <row r="451" spans="1:16" hidden="1" x14ac:dyDescent="0.25">
      <c r="A451" s="102">
        <v>4210201013</v>
      </c>
      <c r="B451" s="31" t="s">
        <v>273</v>
      </c>
      <c r="C451" s="32">
        <v>0</v>
      </c>
      <c r="D451" s="32">
        <v>0</v>
      </c>
      <c r="E451" s="32">
        <v>15525</v>
      </c>
      <c r="F451" s="32">
        <v>0</v>
      </c>
      <c r="G451" s="32">
        <v>15525</v>
      </c>
      <c r="H451" s="32">
        <v>0</v>
      </c>
      <c r="I451" s="165" t="s">
        <v>695</v>
      </c>
      <c r="J451" s="165" t="s">
        <v>59</v>
      </c>
      <c r="K451" s="112" t="s">
        <v>698</v>
      </c>
      <c r="L451" s="165" t="s">
        <v>696</v>
      </c>
      <c r="M451" s="168">
        <f t="shared" si="24"/>
        <v>15525</v>
      </c>
      <c r="N451" s="168">
        <f t="shared" si="25"/>
        <v>0</v>
      </c>
      <c r="O451" s="167">
        <f t="shared" si="26"/>
        <v>15525</v>
      </c>
      <c r="P451" s="167">
        <f t="shared" si="27"/>
        <v>0</v>
      </c>
    </row>
    <row r="452" spans="1:16" ht="20.25" hidden="1" x14ac:dyDescent="0.25">
      <c r="A452" s="102">
        <v>4210201014</v>
      </c>
      <c r="B452" s="31" t="s">
        <v>272</v>
      </c>
      <c r="C452" s="32">
        <v>0</v>
      </c>
      <c r="D452" s="32">
        <v>0</v>
      </c>
      <c r="E452" s="32">
        <v>6300</v>
      </c>
      <c r="F452" s="32">
        <v>0</v>
      </c>
      <c r="G452" s="32">
        <v>6300</v>
      </c>
      <c r="H452" s="32">
        <v>0</v>
      </c>
      <c r="I452" s="165" t="s">
        <v>695</v>
      </c>
      <c r="J452" s="165" t="s">
        <v>59</v>
      </c>
      <c r="K452" s="112" t="s">
        <v>698</v>
      </c>
      <c r="L452" s="4" t="s">
        <v>782</v>
      </c>
      <c r="M452" s="168">
        <f t="shared" si="24"/>
        <v>6300</v>
      </c>
      <c r="N452" s="168">
        <f t="shared" si="25"/>
        <v>0</v>
      </c>
      <c r="O452" s="167">
        <f t="shared" si="26"/>
        <v>6300</v>
      </c>
      <c r="P452" s="167">
        <f t="shared" si="27"/>
        <v>0</v>
      </c>
    </row>
    <row r="453" spans="1:16" hidden="1" x14ac:dyDescent="0.25">
      <c r="A453" s="102">
        <v>4210201015</v>
      </c>
      <c r="B453" s="31" t="s">
        <v>755</v>
      </c>
      <c r="C453" s="32">
        <v>0</v>
      </c>
      <c r="D453" s="32">
        <v>0</v>
      </c>
      <c r="E453" s="32">
        <v>5250</v>
      </c>
      <c r="F453" s="32">
        <v>0</v>
      </c>
      <c r="G453" s="32">
        <v>5250</v>
      </c>
      <c r="H453" s="32">
        <v>0</v>
      </c>
      <c r="I453" s="169" t="s">
        <v>695</v>
      </c>
      <c r="J453" s="169" t="s">
        <v>59</v>
      </c>
      <c r="K453" s="113" t="s">
        <v>698</v>
      </c>
      <c r="L453" s="169" t="s">
        <v>769</v>
      </c>
      <c r="M453" s="168">
        <f t="shared" ref="M453:M516" si="28">ROUND(O453,0)</f>
        <v>5250</v>
      </c>
      <c r="N453" s="168">
        <f t="shared" ref="N453:N516" si="29">ROUND(P453,0)</f>
        <v>0</v>
      </c>
      <c r="O453" s="167">
        <f t="shared" ref="O453:O516" si="30">G453-H453</f>
        <v>5250</v>
      </c>
      <c r="P453" s="167">
        <f t="shared" ref="P453:P516" si="31">C453-D453</f>
        <v>0</v>
      </c>
    </row>
    <row r="454" spans="1:16" ht="15" hidden="1" customHeight="1" x14ac:dyDescent="0.25">
      <c r="A454" s="102">
        <v>42102011</v>
      </c>
      <c r="B454" s="31" t="s">
        <v>271</v>
      </c>
      <c r="C454" s="32">
        <v>0</v>
      </c>
      <c r="D454" s="32">
        <v>0</v>
      </c>
      <c r="E454" s="32">
        <v>2227221.77</v>
      </c>
      <c r="F454" s="32">
        <v>39726</v>
      </c>
      <c r="G454" s="32">
        <v>2187495.77</v>
      </c>
      <c r="H454" s="32">
        <v>0</v>
      </c>
      <c r="I454" s="165"/>
      <c r="J454" s="165"/>
      <c r="K454" s="165"/>
      <c r="L454" s="165"/>
      <c r="M454" s="168">
        <f t="shared" si="28"/>
        <v>2187496</v>
      </c>
      <c r="N454" s="168">
        <f t="shared" si="29"/>
        <v>0</v>
      </c>
      <c r="O454" s="167">
        <f t="shared" si="30"/>
        <v>2187495.77</v>
      </c>
      <c r="P454" s="167">
        <f t="shared" si="31"/>
        <v>0</v>
      </c>
    </row>
    <row r="455" spans="1:16" ht="20.25" hidden="1" x14ac:dyDescent="0.25">
      <c r="A455" s="102">
        <v>4210201101</v>
      </c>
      <c r="B455" s="31" t="s">
        <v>270</v>
      </c>
      <c r="C455" s="32">
        <v>0</v>
      </c>
      <c r="D455" s="32">
        <v>0</v>
      </c>
      <c r="E455" s="32">
        <v>948689</v>
      </c>
      <c r="F455" s="32">
        <v>38526</v>
      </c>
      <c r="G455" s="32">
        <v>910163</v>
      </c>
      <c r="H455" s="32">
        <v>0</v>
      </c>
      <c r="I455" s="165" t="s">
        <v>695</v>
      </c>
      <c r="J455" s="165" t="s">
        <v>59</v>
      </c>
      <c r="K455" s="112" t="s">
        <v>698</v>
      </c>
      <c r="L455" s="4" t="s">
        <v>782</v>
      </c>
      <c r="M455" s="168">
        <f t="shared" si="28"/>
        <v>910163</v>
      </c>
      <c r="N455" s="168">
        <f t="shared" si="29"/>
        <v>0</v>
      </c>
      <c r="O455" s="167">
        <f t="shared" si="30"/>
        <v>910163</v>
      </c>
      <c r="P455" s="167">
        <f t="shared" si="31"/>
        <v>0</v>
      </c>
    </row>
    <row r="456" spans="1:16" hidden="1" x14ac:dyDescent="0.25">
      <c r="A456" s="102">
        <v>4210201102</v>
      </c>
      <c r="B456" s="31" t="s">
        <v>269</v>
      </c>
      <c r="C456" s="32">
        <v>0</v>
      </c>
      <c r="D456" s="32">
        <v>0</v>
      </c>
      <c r="E456" s="32">
        <v>22096</v>
      </c>
      <c r="F456" s="32">
        <v>0</v>
      </c>
      <c r="G456" s="32">
        <v>22096</v>
      </c>
      <c r="H456" s="32">
        <v>0</v>
      </c>
      <c r="I456" s="165" t="s">
        <v>695</v>
      </c>
      <c r="J456" s="165" t="s">
        <v>59</v>
      </c>
      <c r="K456" s="112" t="s">
        <v>698</v>
      </c>
      <c r="L456" s="165" t="s">
        <v>107</v>
      </c>
      <c r="M456" s="168">
        <f t="shared" si="28"/>
        <v>22096</v>
      </c>
      <c r="N456" s="168">
        <f t="shared" si="29"/>
        <v>0</v>
      </c>
      <c r="O456" s="167">
        <f t="shared" si="30"/>
        <v>22096</v>
      </c>
      <c r="P456" s="167">
        <f t="shared" si="31"/>
        <v>0</v>
      </c>
    </row>
    <row r="457" spans="1:16" ht="20.25" hidden="1" x14ac:dyDescent="0.25">
      <c r="A457" s="102">
        <v>4210201104</v>
      </c>
      <c r="B457" s="31" t="s">
        <v>268</v>
      </c>
      <c r="C457" s="32">
        <v>0</v>
      </c>
      <c r="D457" s="32">
        <v>0</v>
      </c>
      <c r="E457" s="32">
        <v>58213</v>
      </c>
      <c r="F457" s="32">
        <v>0</v>
      </c>
      <c r="G457" s="32">
        <v>58213</v>
      </c>
      <c r="H457" s="32">
        <v>0</v>
      </c>
      <c r="I457" s="165" t="s">
        <v>695</v>
      </c>
      <c r="J457" s="165" t="s">
        <v>59</v>
      </c>
      <c r="K457" s="112" t="s">
        <v>698</v>
      </c>
      <c r="L457" s="4" t="s">
        <v>782</v>
      </c>
      <c r="M457" s="168">
        <f t="shared" si="28"/>
        <v>58213</v>
      </c>
      <c r="N457" s="168">
        <f t="shared" si="29"/>
        <v>0</v>
      </c>
      <c r="O457" s="167">
        <f t="shared" si="30"/>
        <v>58213</v>
      </c>
      <c r="P457" s="167">
        <f t="shared" si="31"/>
        <v>0</v>
      </c>
    </row>
    <row r="458" spans="1:16" hidden="1" x14ac:dyDescent="0.25">
      <c r="A458" s="102">
        <v>4210201105</v>
      </c>
      <c r="B458" s="31" t="s">
        <v>267</v>
      </c>
      <c r="C458" s="32">
        <v>0</v>
      </c>
      <c r="D458" s="32">
        <v>0</v>
      </c>
      <c r="E458" s="32">
        <v>14960</v>
      </c>
      <c r="F458" s="32">
        <v>0</v>
      </c>
      <c r="G458" s="32">
        <v>14960</v>
      </c>
      <c r="H458" s="32">
        <v>0</v>
      </c>
      <c r="I458" s="165" t="s">
        <v>695</v>
      </c>
      <c r="J458" s="165" t="s">
        <v>59</v>
      </c>
      <c r="K458" s="112" t="s">
        <v>698</v>
      </c>
      <c r="L458" s="165" t="s">
        <v>108</v>
      </c>
      <c r="M458" s="168">
        <f t="shared" si="28"/>
        <v>14960</v>
      </c>
      <c r="N458" s="168">
        <f t="shared" si="29"/>
        <v>0</v>
      </c>
      <c r="O458" s="167">
        <f t="shared" si="30"/>
        <v>14960</v>
      </c>
      <c r="P458" s="167">
        <f t="shared" si="31"/>
        <v>0</v>
      </c>
    </row>
    <row r="459" spans="1:16" ht="20.25" hidden="1" x14ac:dyDescent="0.25">
      <c r="A459" s="102">
        <v>4210201106</v>
      </c>
      <c r="B459" s="31" t="s">
        <v>266</v>
      </c>
      <c r="C459" s="32">
        <v>0</v>
      </c>
      <c r="D459" s="32">
        <v>0</v>
      </c>
      <c r="E459" s="32">
        <v>510692</v>
      </c>
      <c r="F459" s="32">
        <v>0</v>
      </c>
      <c r="G459" s="32">
        <v>510692</v>
      </c>
      <c r="H459" s="32">
        <v>0</v>
      </c>
      <c r="I459" s="165" t="s">
        <v>695</v>
      </c>
      <c r="J459" s="165" t="s">
        <v>59</v>
      </c>
      <c r="K459" s="112" t="s">
        <v>698</v>
      </c>
      <c r="L459" s="4" t="s">
        <v>782</v>
      </c>
      <c r="M459" s="168">
        <f t="shared" si="28"/>
        <v>510692</v>
      </c>
      <c r="N459" s="168">
        <f t="shared" si="29"/>
        <v>0</v>
      </c>
      <c r="O459" s="167">
        <f t="shared" si="30"/>
        <v>510692</v>
      </c>
      <c r="P459" s="167">
        <f t="shared" si="31"/>
        <v>0</v>
      </c>
    </row>
    <row r="460" spans="1:16" hidden="1" x14ac:dyDescent="0.25">
      <c r="A460" s="102">
        <v>4210201107</v>
      </c>
      <c r="B460" s="31" t="s">
        <v>265</v>
      </c>
      <c r="C460" s="32">
        <v>0</v>
      </c>
      <c r="D460" s="32">
        <v>0</v>
      </c>
      <c r="E460" s="32">
        <v>60793</v>
      </c>
      <c r="F460" s="32">
        <v>0</v>
      </c>
      <c r="G460" s="32">
        <v>60793</v>
      </c>
      <c r="H460" s="32">
        <v>0</v>
      </c>
      <c r="I460" s="165" t="s">
        <v>695</v>
      </c>
      <c r="J460" s="165" t="s">
        <v>59</v>
      </c>
      <c r="K460" s="112" t="s">
        <v>698</v>
      </c>
      <c r="L460" s="165" t="s">
        <v>711</v>
      </c>
      <c r="M460" s="168">
        <f t="shared" si="28"/>
        <v>60793</v>
      </c>
      <c r="N460" s="168">
        <f t="shared" si="29"/>
        <v>0</v>
      </c>
      <c r="O460" s="167">
        <f t="shared" si="30"/>
        <v>60793</v>
      </c>
      <c r="P460" s="167">
        <f t="shared" si="31"/>
        <v>0</v>
      </c>
    </row>
    <row r="461" spans="1:16" hidden="1" x14ac:dyDescent="0.25">
      <c r="A461" s="102">
        <v>4210201109</v>
      </c>
      <c r="B461" s="31" t="s">
        <v>264</v>
      </c>
      <c r="C461" s="32">
        <v>0</v>
      </c>
      <c r="D461" s="32">
        <v>0</v>
      </c>
      <c r="E461" s="32">
        <v>34957</v>
      </c>
      <c r="F461" s="32">
        <v>0</v>
      </c>
      <c r="G461" s="32">
        <v>34957</v>
      </c>
      <c r="H461" s="32">
        <v>0</v>
      </c>
      <c r="I461" s="165" t="s">
        <v>695</v>
      </c>
      <c r="J461" s="165" t="s">
        <v>59</v>
      </c>
      <c r="K461" s="112" t="s">
        <v>698</v>
      </c>
      <c r="L461" s="165" t="s">
        <v>702</v>
      </c>
      <c r="M461" s="168">
        <f t="shared" si="28"/>
        <v>34957</v>
      </c>
      <c r="N461" s="168">
        <f t="shared" si="29"/>
        <v>0</v>
      </c>
      <c r="O461" s="167">
        <f t="shared" si="30"/>
        <v>34957</v>
      </c>
      <c r="P461" s="167">
        <f t="shared" si="31"/>
        <v>0</v>
      </c>
    </row>
    <row r="462" spans="1:16" hidden="1" x14ac:dyDescent="0.25">
      <c r="A462" s="102">
        <v>4210201110</v>
      </c>
      <c r="B462" s="31" t="s">
        <v>756</v>
      </c>
      <c r="C462" s="32">
        <v>0</v>
      </c>
      <c r="D462" s="32">
        <v>0</v>
      </c>
      <c r="E462" s="32">
        <v>5107</v>
      </c>
      <c r="F462" s="32">
        <v>0</v>
      </c>
      <c r="G462" s="32">
        <v>5107</v>
      </c>
      <c r="H462" s="32">
        <v>0</v>
      </c>
      <c r="I462" s="169" t="s">
        <v>695</v>
      </c>
      <c r="J462" s="169" t="s">
        <v>59</v>
      </c>
      <c r="K462" s="113" t="s">
        <v>698</v>
      </c>
      <c r="L462" s="165" t="s">
        <v>701</v>
      </c>
      <c r="M462" s="168">
        <f t="shared" si="28"/>
        <v>5107</v>
      </c>
      <c r="N462" s="168">
        <f t="shared" si="29"/>
        <v>0</v>
      </c>
      <c r="O462" s="167">
        <f t="shared" si="30"/>
        <v>5107</v>
      </c>
      <c r="P462" s="167">
        <f t="shared" si="31"/>
        <v>0</v>
      </c>
    </row>
    <row r="463" spans="1:16" hidden="1" x14ac:dyDescent="0.25">
      <c r="A463" s="102">
        <v>4210201111</v>
      </c>
      <c r="B463" s="31" t="s">
        <v>263</v>
      </c>
      <c r="C463" s="32">
        <v>0</v>
      </c>
      <c r="D463" s="32">
        <v>0</v>
      </c>
      <c r="E463" s="32">
        <v>131356</v>
      </c>
      <c r="F463" s="32">
        <v>0</v>
      </c>
      <c r="G463" s="32">
        <v>131356</v>
      </c>
      <c r="H463" s="32">
        <v>0</v>
      </c>
      <c r="I463" s="165" t="s">
        <v>695</v>
      </c>
      <c r="J463" s="165" t="s">
        <v>59</v>
      </c>
      <c r="K463" s="112" t="s">
        <v>698</v>
      </c>
      <c r="L463" s="165" t="s">
        <v>120</v>
      </c>
      <c r="M463" s="168">
        <f t="shared" si="28"/>
        <v>131356</v>
      </c>
      <c r="N463" s="168">
        <f t="shared" si="29"/>
        <v>0</v>
      </c>
      <c r="O463" s="167">
        <f t="shared" si="30"/>
        <v>131356</v>
      </c>
      <c r="P463" s="167">
        <f t="shared" si="31"/>
        <v>0</v>
      </c>
    </row>
    <row r="464" spans="1:16" hidden="1" x14ac:dyDescent="0.25">
      <c r="A464" s="102">
        <v>4210201112</v>
      </c>
      <c r="B464" s="31" t="s">
        <v>262</v>
      </c>
      <c r="C464" s="32">
        <v>0</v>
      </c>
      <c r="D464" s="32">
        <v>0</v>
      </c>
      <c r="E464" s="32">
        <v>98579</v>
      </c>
      <c r="F464" s="32">
        <v>0</v>
      </c>
      <c r="G464" s="32">
        <v>98579</v>
      </c>
      <c r="H464" s="32">
        <v>0</v>
      </c>
      <c r="I464" s="165" t="s">
        <v>695</v>
      </c>
      <c r="J464" s="165" t="s">
        <v>59</v>
      </c>
      <c r="K464" s="112" t="s">
        <v>698</v>
      </c>
      <c r="L464" s="165" t="s">
        <v>705</v>
      </c>
      <c r="M464" s="168">
        <f t="shared" si="28"/>
        <v>98579</v>
      </c>
      <c r="N464" s="168">
        <f t="shared" si="29"/>
        <v>0</v>
      </c>
      <c r="O464" s="167">
        <f t="shared" si="30"/>
        <v>98579</v>
      </c>
      <c r="P464" s="167">
        <f t="shared" si="31"/>
        <v>0</v>
      </c>
    </row>
    <row r="465" spans="1:16" hidden="1" x14ac:dyDescent="0.25">
      <c r="A465" s="102">
        <v>4210201113</v>
      </c>
      <c r="B465" s="31" t="s">
        <v>261</v>
      </c>
      <c r="C465" s="32">
        <v>0</v>
      </c>
      <c r="D465" s="32">
        <v>0</v>
      </c>
      <c r="E465" s="32">
        <v>1100</v>
      </c>
      <c r="F465" s="32">
        <v>0</v>
      </c>
      <c r="G465" s="32">
        <v>1100</v>
      </c>
      <c r="H465" s="32">
        <v>0</v>
      </c>
      <c r="I465" s="165" t="s">
        <v>695</v>
      </c>
      <c r="J465" s="165" t="s">
        <v>59</v>
      </c>
      <c r="K465" s="112" t="s">
        <v>698</v>
      </c>
      <c r="L465" s="165" t="s">
        <v>704</v>
      </c>
      <c r="M465" s="168">
        <f t="shared" si="28"/>
        <v>1100</v>
      </c>
      <c r="N465" s="168">
        <f t="shared" si="29"/>
        <v>0</v>
      </c>
      <c r="O465" s="167">
        <f t="shared" si="30"/>
        <v>1100</v>
      </c>
      <c r="P465" s="167">
        <f t="shared" si="31"/>
        <v>0</v>
      </c>
    </row>
    <row r="466" spans="1:16" hidden="1" x14ac:dyDescent="0.25">
      <c r="A466" s="102">
        <v>4210201114</v>
      </c>
      <c r="B466" s="31" t="s">
        <v>260</v>
      </c>
      <c r="C466" s="32">
        <v>0</v>
      </c>
      <c r="D466" s="32">
        <v>0</v>
      </c>
      <c r="E466" s="32">
        <v>7442</v>
      </c>
      <c r="F466" s="32">
        <v>0</v>
      </c>
      <c r="G466" s="32">
        <v>7442</v>
      </c>
      <c r="H466" s="32">
        <v>0</v>
      </c>
      <c r="I466" s="165" t="s">
        <v>695</v>
      </c>
      <c r="J466" s="165" t="s">
        <v>59</v>
      </c>
      <c r="K466" s="112" t="s">
        <v>698</v>
      </c>
      <c r="L466" s="165" t="s">
        <v>700</v>
      </c>
      <c r="M466" s="168">
        <f t="shared" si="28"/>
        <v>7442</v>
      </c>
      <c r="N466" s="168">
        <f t="shared" si="29"/>
        <v>0</v>
      </c>
      <c r="O466" s="167">
        <f t="shared" si="30"/>
        <v>7442</v>
      </c>
      <c r="P466" s="167">
        <f t="shared" si="31"/>
        <v>0</v>
      </c>
    </row>
    <row r="467" spans="1:16" hidden="1" x14ac:dyDescent="0.25">
      <c r="A467" s="102">
        <v>4210201115</v>
      </c>
      <c r="B467" s="31" t="s">
        <v>259</v>
      </c>
      <c r="C467" s="32">
        <v>0</v>
      </c>
      <c r="D467" s="32">
        <v>0</v>
      </c>
      <c r="E467" s="32">
        <v>4519</v>
      </c>
      <c r="F467" s="32">
        <v>0</v>
      </c>
      <c r="G467" s="32">
        <v>4519</v>
      </c>
      <c r="H467" s="32">
        <v>0</v>
      </c>
      <c r="I467" s="165" t="s">
        <v>695</v>
      </c>
      <c r="J467" s="165" t="s">
        <v>59</v>
      </c>
      <c r="K467" s="112" t="s">
        <v>698</v>
      </c>
      <c r="L467" s="165" t="s">
        <v>702</v>
      </c>
      <c r="M467" s="168">
        <f t="shared" si="28"/>
        <v>4519</v>
      </c>
      <c r="N467" s="168">
        <f t="shared" si="29"/>
        <v>0</v>
      </c>
      <c r="O467" s="167">
        <f t="shared" si="30"/>
        <v>4519</v>
      </c>
      <c r="P467" s="167">
        <f t="shared" si="31"/>
        <v>0</v>
      </c>
    </row>
    <row r="468" spans="1:16" hidden="1" x14ac:dyDescent="0.25">
      <c r="A468" s="102">
        <v>4210201116</v>
      </c>
      <c r="B468" s="31" t="s">
        <v>258</v>
      </c>
      <c r="C468" s="32">
        <v>0</v>
      </c>
      <c r="D468" s="32">
        <v>0</v>
      </c>
      <c r="E468" s="32">
        <v>6192.5</v>
      </c>
      <c r="F468" s="32">
        <v>0</v>
      </c>
      <c r="G468" s="32">
        <v>6192.5</v>
      </c>
      <c r="H468" s="32">
        <v>0</v>
      </c>
      <c r="I468" s="165" t="s">
        <v>695</v>
      </c>
      <c r="J468" s="165" t="s">
        <v>59</v>
      </c>
      <c r="K468" s="112" t="s">
        <v>698</v>
      </c>
      <c r="L468" s="165" t="s">
        <v>705</v>
      </c>
      <c r="M468" s="168">
        <f t="shared" si="28"/>
        <v>6193</v>
      </c>
      <c r="N468" s="168">
        <f t="shared" si="29"/>
        <v>0</v>
      </c>
      <c r="O468" s="167">
        <f t="shared" si="30"/>
        <v>6192.5</v>
      </c>
      <c r="P468" s="167">
        <f t="shared" si="31"/>
        <v>0</v>
      </c>
    </row>
    <row r="469" spans="1:16" hidden="1" x14ac:dyDescent="0.25">
      <c r="A469" s="102">
        <v>4210201117</v>
      </c>
      <c r="B469" s="31" t="s">
        <v>257</v>
      </c>
      <c r="C469" s="32">
        <v>0</v>
      </c>
      <c r="D469" s="32">
        <v>0</v>
      </c>
      <c r="E469" s="32">
        <v>18226.64</v>
      </c>
      <c r="F469" s="32">
        <v>0</v>
      </c>
      <c r="G469" s="32">
        <v>18226.64</v>
      </c>
      <c r="H469" s="32">
        <v>0</v>
      </c>
      <c r="I469" s="165" t="s">
        <v>695</v>
      </c>
      <c r="J469" s="165" t="s">
        <v>59</v>
      </c>
      <c r="K469" s="112" t="s">
        <v>698</v>
      </c>
      <c r="L469" s="165" t="s">
        <v>701</v>
      </c>
      <c r="M469" s="168">
        <f t="shared" si="28"/>
        <v>18227</v>
      </c>
      <c r="N469" s="168">
        <f t="shared" si="29"/>
        <v>0</v>
      </c>
      <c r="O469" s="167">
        <f t="shared" si="30"/>
        <v>18226.64</v>
      </c>
      <c r="P469" s="167">
        <f t="shared" si="31"/>
        <v>0</v>
      </c>
    </row>
    <row r="470" spans="1:16" ht="20.25" hidden="1" x14ac:dyDescent="0.25">
      <c r="A470" s="102">
        <v>4210201118</v>
      </c>
      <c r="B470" s="31" t="s">
        <v>256</v>
      </c>
      <c r="C470" s="32">
        <v>0</v>
      </c>
      <c r="D470" s="32">
        <v>0</v>
      </c>
      <c r="E470" s="32">
        <v>84269.5</v>
      </c>
      <c r="F470" s="32">
        <v>0</v>
      </c>
      <c r="G470" s="32">
        <v>84269.5</v>
      </c>
      <c r="H470" s="32">
        <v>0</v>
      </c>
      <c r="I470" s="165" t="s">
        <v>695</v>
      </c>
      <c r="J470" s="165" t="s">
        <v>59</v>
      </c>
      <c r="K470" s="112" t="s">
        <v>698</v>
      </c>
      <c r="L470" s="4" t="s">
        <v>782</v>
      </c>
      <c r="M470" s="168">
        <f t="shared" si="28"/>
        <v>84270</v>
      </c>
      <c r="N470" s="168">
        <f t="shared" si="29"/>
        <v>0</v>
      </c>
      <c r="O470" s="167">
        <f t="shared" si="30"/>
        <v>84269.5</v>
      </c>
      <c r="P470" s="167">
        <f t="shared" si="31"/>
        <v>0</v>
      </c>
    </row>
    <row r="471" spans="1:16" hidden="1" x14ac:dyDescent="0.25">
      <c r="A471" s="102">
        <v>4210201119</v>
      </c>
      <c r="B471" s="31" t="s">
        <v>255</v>
      </c>
      <c r="C471" s="32">
        <v>0</v>
      </c>
      <c r="D471" s="32">
        <v>0</v>
      </c>
      <c r="E471" s="32">
        <v>9948</v>
      </c>
      <c r="F471" s="32">
        <v>0</v>
      </c>
      <c r="G471" s="32">
        <v>9948</v>
      </c>
      <c r="H471" s="32">
        <v>0</v>
      </c>
      <c r="I471" s="165" t="s">
        <v>695</v>
      </c>
      <c r="J471" s="165" t="s">
        <v>59</v>
      </c>
      <c r="K471" s="112" t="s">
        <v>698</v>
      </c>
      <c r="L471" s="165" t="s">
        <v>701</v>
      </c>
      <c r="M471" s="168">
        <f t="shared" si="28"/>
        <v>9948</v>
      </c>
      <c r="N471" s="168">
        <f t="shared" si="29"/>
        <v>0</v>
      </c>
      <c r="O471" s="167">
        <f t="shared" si="30"/>
        <v>9948</v>
      </c>
      <c r="P471" s="167">
        <f t="shared" si="31"/>
        <v>0</v>
      </c>
    </row>
    <row r="472" spans="1:16" hidden="1" x14ac:dyDescent="0.25">
      <c r="A472" s="102">
        <v>4210201120</v>
      </c>
      <c r="B472" s="31" t="s">
        <v>254</v>
      </c>
      <c r="C472" s="32">
        <v>0</v>
      </c>
      <c r="D472" s="32">
        <v>0</v>
      </c>
      <c r="E472" s="32">
        <v>110277</v>
      </c>
      <c r="F472" s="32">
        <v>1200</v>
      </c>
      <c r="G472" s="32">
        <v>109077</v>
      </c>
      <c r="H472" s="32">
        <v>0</v>
      </c>
      <c r="I472" s="165" t="s">
        <v>695</v>
      </c>
      <c r="J472" s="165" t="s">
        <v>59</v>
      </c>
      <c r="K472" s="112" t="s">
        <v>698</v>
      </c>
      <c r="L472" s="165" t="s">
        <v>696</v>
      </c>
      <c r="M472" s="168">
        <f t="shared" si="28"/>
        <v>109077</v>
      </c>
      <c r="N472" s="168">
        <f t="shared" si="29"/>
        <v>0</v>
      </c>
      <c r="O472" s="167">
        <f t="shared" si="30"/>
        <v>109077</v>
      </c>
      <c r="P472" s="167">
        <f t="shared" si="31"/>
        <v>0</v>
      </c>
    </row>
    <row r="473" spans="1:16" hidden="1" x14ac:dyDescent="0.25">
      <c r="A473" s="102">
        <v>4210201121</v>
      </c>
      <c r="B473" s="31" t="s">
        <v>253</v>
      </c>
      <c r="C473" s="32">
        <v>0</v>
      </c>
      <c r="D473" s="32">
        <v>0</v>
      </c>
      <c r="E473" s="32">
        <v>14069.13</v>
      </c>
      <c r="F473" s="32">
        <v>0</v>
      </c>
      <c r="G473" s="32">
        <v>14069.13</v>
      </c>
      <c r="H473" s="32">
        <v>0</v>
      </c>
      <c r="I473" s="165" t="s">
        <v>695</v>
      </c>
      <c r="J473" s="165" t="s">
        <v>59</v>
      </c>
      <c r="K473" s="112" t="s">
        <v>698</v>
      </c>
      <c r="L473" s="165" t="s">
        <v>703</v>
      </c>
      <c r="M473" s="168">
        <f t="shared" si="28"/>
        <v>14069</v>
      </c>
      <c r="N473" s="168">
        <f t="shared" si="29"/>
        <v>0</v>
      </c>
      <c r="O473" s="167">
        <f t="shared" si="30"/>
        <v>14069.13</v>
      </c>
      <c r="P473" s="167">
        <f t="shared" si="31"/>
        <v>0</v>
      </c>
    </row>
    <row r="474" spans="1:16" hidden="1" x14ac:dyDescent="0.25">
      <c r="A474" s="102">
        <v>4210201122</v>
      </c>
      <c r="B474" s="31" t="s">
        <v>252</v>
      </c>
      <c r="C474" s="32">
        <v>0</v>
      </c>
      <c r="D474" s="32">
        <v>0</v>
      </c>
      <c r="E474" s="32">
        <v>12580</v>
      </c>
      <c r="F474" s="32">
        <v>0</v>
      </c>
      <c r="G474" s="32">
        <v>12580</v>
      </c>
      <c r="H474" s="32">
        <v>0</v>
      </c>
      <c r="I474" s="165" t="s">
        <v>695</v>
      </c>
      <c r="J474" s="165" t="s">
        <v>59</v>
      </c>
      <c r="K474" s="112" t="s">
        <v>698</v>
      </c>
      <c r="L474" s="165" t="s">
        <v>120</v>
      </c>
      <c r="M474" s="168">
        <f t="shared" si="28"/>
        <v>12580</v>
      </c>
      <c r="N474" s="168">
        <f t="shared" si="29"/>
        <v>0</v>
      </c>
      <c r="O474" s="167">
        <f t="shared" si="30"/>
        <v>12580</v>
      </c>
      <c r="P474" s="167">
        <f t="shared" si="31"/>
        <v>0</v>
      </c>
    </row>
    <row r="475" spans="1:16" hidden="1" x14ac:dyDescent="0.25">
      <c r="A475" s="102">
        <v>4210201123</v>
      </c>
      <c r="B475" s="31" t="s">
        <v>757</v>
      </c>
      <c r="C475" s="32">
        <v>0</v>
      </c>
      <c r="D475" s="32">
        <v>0</v>
      </c>
      <c r="E475" s="32">
        <v>73156</v>
      </c>
      <c r="F475" s="32">
        <v>0</v>
      </c>
      <c r="G475" s="32">
        <v>73156</v>
      </c>
      <c r="H475" s="32">
        <v>0</v>
      </c>
      <c r="I475" s="169" t="s">
        <v>695</v>
      </c>
      <c r="J475" s="169" t="s">
        <v>59</v>
      </c>
      <c r="K475" s="113" t="s">
        <v>698</v>
      </c>
      <c r="L475" s="169" t="s">
        <v>769</v>
      </c>
      <c r="M475" s="168">
        <f t="shared" si="28"/>
        <v>73156</v>
      </c>
      <c r="N475" s="168">
        <f t="shared" si="29"/>
        <v>0</v>
      </c>
      <c r="O475" s="167">
        <f t="shared" si="30"/>
        <v>73156</v>
      </c>
      <c r="P475" s="167">
        <f t="shared" si="31"/>
        <v>0</v>
      </c>
    </row>
    <row r="476" spans="1:16" ht="15" hidden="1" customHeight="1" x14ac:dyDescent="0.25">
      <c r="A476" s="102">
        <v>42102012</v>
      </c>
      <c r="B476" s="31" t="s">
        <v>251</v>
      </c>
      <c r="C476" s="32">
        <v>0</v>
      </c>
      <c r="D476" s="32">
        <v>0</v>
      </c>
      <c r="E476" s="32">
        <v>2574613.69</v>
      </c>
      <c r="F476" s="32">
        <v>5291.63</v>
      </c>
      <c r="G476" s="32">
        <v>2569322.06</v>
      </c>
      <c r="H476" s="32">
        <v>0</v>
      </c>
      <c r="I476" s="165"/>
      <c r="J476" s="165"/>
      <c r="K476" s="165"/>
      <c r="L476" s="165"/>
      <c r="M476" s="168">
        <f t="shared" si="28"/>
        <v>2569322</v>
      </c>
      <c r="N476" s="168">
        <f t="shared" si="29"/>
        <v>0</v>
      </c>
      <c r="O476" s="167">
        <f t="shared" si="30"/>
        <v>2569322.06</v>
      </c>
      <c r="P476" s="167">
        <f t="shared" si="31"/>
        <v>0</v>
      </c>
    </row>
    <row r="477" spans="1:16" hidden="1" x14ac:dyDescent="0.25">
      <c r="A477" s="102">
        <v>4210201201</v>
      </c>
      <c r="B477" s="31" t="s">
        <v>250</v>
      </c>
      <c r="C477" s="32">
        <v>0</v>
      </c>
      <c r="D477" s="32">
        <v>0</v>
      </c>
      <c r="E477" s="32">
        <v>644437.5</v>
      </c>
      <c r="F477" s="32">
        <v>3541.63</v>
      </c>
      <c r="G477" s="32">
        <v>640895.87</v>
      </c>
      <c r="H477" s="32">
        <v>0</v>
      </c>
      <c r="I477" s="165" t="s">
        <v>695</v>
      </c>
      <c r="J477" s="165" t="s">
        <v>59</v>
      </c>
      <c r="K477" s="112" t="s">
        <v>698</v>
      </c>
      <c r="L477" s="165" t="s">
        <v>783</v>
      </c>
      <c r="M477" s="168">
        <f t="shared" si="28"/>
        <v>640896</v>
      </c>
      <c r="N477" s="168">
        <f t="shared" si="29"/>
        <v>0</v>
      </c>
      <c r="O477" s="167">
        <f t="shared" si="30"/>
        <v>640895.87</v>
      </c>
      <c r="P477" s="167">
        <f t="shared" si="31"/>
        <v>0</v>
      </c>
    </row>
    <row r="478" spans="1:16" hidden="1" x14ac:dyDescent="0.25">
      <c r="A478" s="102">
        <v>4210201202</v>
      </c>
      <c r="B478" s="31" t="s">
        <v>249</v>
      </c>
      <c r="C478" s="32">
        <v>0</v>
      </c>
      <c r="D478" s="32">
        <v>0</v>
      </c>
      <c r="E478" s="32">
        <v>112108</v>
      </c>
      <c r="F478" s="32">
        <v>0</v>
      </c>
      <c r="G478" s="32">
        <v>112108</v>
      </c>
      <c r="H478" s="32">
        <v>0</v>
      </c>
      <c r="I478" s="165" t="s">
        <v>695</v>
      </c>
      <c r="J478" s="165" t="s">
        <v>59</v>
      </c>
      <c r="K478" s="112" t="s">
        <v>698</v>
      </c>
      <c r="L478" s="165" t="s">
        <v>702</v>
      </c>
      <c r="M478" s="168">
        <f t="shared" si="28"/>
        <v>112108</v>
      </c>
      <c r="N478" s="168">
        <f t="shared" si="29"/>
        <v>0</v>
      </c>
      <c r="O478" s="167">
        <f t="shared" si="30"/>
        <v>112108</v>
      </c>
      <c r="P478" s="167">
        <f t="shared" si="31"/>
        <v>0</v>
      </c>
    </row>
    <row r="479" spans="1:16" ht="20.25" hidden="1" x14ac:dyDescent="0.25">
      <c r="A479" s="102">
        <v>4210201203</v>
      </c>
      <c r="B479" s="31" t="s">
        <v>248</v>
      </c>
      <c r="C479" s="32">
        <v>0</v>
      </c>
      <c r="D479" s="32">
        <v>0</v>
      </c>
      <c r="E479" s="32">
        <v>602255</v>
      </c>
      <c r="F479" s="32">
        <v>0</v>
      </c>
      <c r="G479" s="32">
        <v>602255</v>
      </c>
      <c r="H479" s="32">
        <v>0</v>
      </c>
      <c r="I479" s="165" t="s">
        <v>695</v>
      </c>
      <c r="J479" s="165" t="s">
        <v>59</v>
      </c>
      <c r="K479" s="112" t="s">
        <v>698</v>
      </c>
      <c r="L479" s="4" t="s">
        <v>782</v>
      </c>
      <c r="M479" s="168">
        <f t="shared" si="28"/>
        <v>602255</v>
      </c>
      <c r="N479" s="168">
        <f t="shared" si="29"/>
        <v>0</v>
      </c>
      <c r="O479" s="167">
        <f t="shared" si="30"/>
        <v>602255</v>
      </c>
      <c r="P479" s="167">
        <f t="shared" si="31"/>
        <v>0</v>
      </c>
    </row>
    <row r="480" spans="1:16" hidden="1" x14ac:dyDescent="0.25">
      <c r="A480" s="102">
        <v>4210201204</v>
      </c>
      <c r="B480" s="31" t="s">
        <v>247</v>
      </c>
      <c r="C480" s="32">
        <v>0</v>
      </c>
      <c r="D480" s="32">
        <v>0</v>
      </c>
      <c r="E480" s="32">
        <v>18368</v>
      </c>
      <c r="F480" s="32">
        <v>0</v>
      </c>
      <c r="G480" s="32">
        <v>18368</v>
      </c>
      <c r="H480" s="32">
        <v>0</v>
      </c>
      <c r="I480" s="165" t="s">
        <v>695</v>
      </c>
      <c r="J480" s="165" t="s">
        <v>59</v>
      </c>
      <c r="K480" s="112" t="s">
        <v>698</v>
      </c>
      <c r="L480" s="165" t="s">
        <v>700</v>
      </c>
      <c r="M480" s="168">
        <f t="shared" si="28"/>
        <v>18368</v>
      </c>
      <c r="N480" s="168">
        <f t="shared" si="29"/>
        <v>0</v>
      </c>
      <c r="O480" s="167">
        <f t="shared" si="30"/>
        <v>18368</v>
      </c>
      <c r="P480" s="167">
        <f t="shared" si="31"/>
        <v>0</v>
      </c>
    </row>
    <row r="481" spans="1:16" ht="20.25" hidden="1" x14ac:dyDescent="0.25">
      <c r="A481" s="102">
        <v>4210201205</v>
      </c>
      <c r="B481" s="31" t="s">
        <v>246</v>
      </c>
      <c r="C481" s="32">
        <v>0</v>
      </c>
      <c r="D481" s="32">
        <v>0</v>
      </c>
      <c r="E481" s="32">
        <v>691250</v>
      </c>
      <c r="F481" s="32">
        <v>0</v>
      </c>
      <c r="G481" s="32">
        <v>691250</v>
      </c>
      <c r="H481" s="32">
        <v>0</v>
      </c>
      <c r="I481" s="165" t="s">
        <v>695</v>
      </c>
      <c r="J481" s="165" t="s">
        <v>59</v>
      </c>
      <c r="K481" s="112" t="s">
        <v>698</v>
      </c>
      <c r="L481" s="4" t="s">
        <v>782</v>
      </c>
      <c r="M481" s="168">
        <f t="shared" si="28"/>
        <v>691250</v>
      </c>
      <c r="N481" s="168">
        <f t="shared" si="29"/>
        <v>0</v>
      </c>
      <c r="O481" s="167">
        <f t="shared" si="30"/>
        <v>691250</v>
      </c>
      <c r="P481" s="167">
        <f t="shared" si="31"/>
        <v>0</v>
      </c>
    </row>
    <row r="482" spans="1:16" hidden="1" x14ac:dyDescent="0.25">
      <c r="A482" s="102">
        <v>4210201206</v>
      </c>
      <c r="B482" s="31" t="s">
        <v>245</v>
      </c>
      <c r="C482" s="32">
        <v>0</v>
      </c>
      <c r="D482" s="32">
        <v>0</v>
      </c>
      <c r="E482" s="32">
        <v>5122</v>
      </c>
      <c r="F482" s="32">
        <v>0</v>
      </c>
      <c r="G482" s="32">
        <v>5122</v>
      </c>
      <c r="H482" s="32">
        <v>0</v>
      </c>
      <c r="I482" s="165" t="s">
        <v>695</v>
      </c>
      <c r="J482" s="165" t="s">
        <v>59</v>
      </c>
      <c r="K482" s="112" t="s">
        <v>698</v>
      </c>
      <c r="L482" s="165" t="s">
        <v>108</v>
      </c>
      <c r="M482" s="168">
        <f t="shared" si="28"/>
        <v>5122</v>
      </c>
      <c r="N482" s="168">
        <f t="shared" si="29"/>
        <v>0</v>
      </c>
      <c r="O482" s="167">
        <f t="shared" si="30"/>
        <v>5122</v>
      </c>
      <c r="P482" s="167">
        <f t="shared" si="31"/>
        <v>0</v>
      </c>
    </row>
    <row r="483" spans="1:16" hidden="1" x14ac:dyDescent="0.25">
      <c r="A483" s="102">
        <v>4210201207</v>
      </c>
      <c r="B483" s="31" t="s">
        <v>244</v>
      </c>
      <c r="C483" s="32">
        <v>0</v>
      </c>
      <c r="D483" s="32">
        <v>0</v>
      </c>
      <c r="E483" s="32">
        <v>67902</v>
      </c>
      <c r="F483" s="32">
        <v>0</v>
      </c>
      <c r="G483" s="32">
        <v>67902</v>
      </c>
      <c r="H483" s="32">
        <v>0</v>
      </c>
      <c r="I483" s="165" t="s">
        <v>695</v>
      </c>
      <c r="J483" s="165" t="s">
        <v>59</v>
      </c>
      <c r="K483" s="112" t="s">
        <v>698</v>
      </c>
      <c r="L483" s="165" t="s">
        <v>711</v>
      </c>
      <c r="M483" s="168">
        <f t="shared" si="28"/>
        <v>67902</v>
      </c>
      <c r="N483" s="168">
        <f t="shared" si="29"/>
        <v>0</v>
      </c>
      <c r="O483" s="167">
        <f t="shared" si="30"/>
        <v>67902</v>
      </c>
      <c r="P483" s="167">
        <f t="shared" si="31"/>
        <v>0</v>
      </c>
    </row>
    <row r="484" spans="1:16" hidden="1" x14ac:dyDescent="0.25">
      <c r="A484" s="102">
        <v>4210201208</v>
      </c>
      <c r="B484" s="31" t="s">
        <v>243</v>
      </c>
      <c r="C484" s="32">
        <v>0</v>
      </c>
      <c r="D484" s="32">
        <v>0</v>
      </c>
      <c r="E484" s="32">
        <v>15169</v>
      </c>
      <c r="F484" s="32">
        <v>0</v>
      </c>
      <c r="G484" s="32">
        <v>15169</v>
      </c>
      <c r="H484" s="32">
        <v>0</v>
      </c>
      <c r="I484" s="165" t="s">
        <v>695</v>
      </c>
      <c r="J484" s="165" t="s">
        <v>59</v>
      </c>
      <c r="K484" s="112" t="s">
        <v>698</v>
      </c>
      <c r="L484" s="165" t="s">
        <v>701</v>
      </c>
      <c r="M484" s="168">
        <f t="shared" si="28"/>
        <v>15169</v>
      </c>
      <c r="N484" s="168">
        <f t="shared" si="29"/>
        <v>0</v>
      </c>
      <c r="O484" s="167">
        <f t="shared" si="30"/>
        <v>15169</v>
      </c>
      <c r="P484" s="167">
        <f t="shared" si="31"/>
        <v>0</v>
      </c>
    </row>
    <row r="485" spans="1:16" hidden="1" x14ac:dyDescent="0.25">
      <c r="A485" s="102">
        <v>4210201209</v>
      </c>
      <c r="B485" s="31" t="s">
        <v>242</v>
      </c>
      <c r="C485" s="32">
        <v>0</v>
      </c>
      <c r="D485" s="32">
        <v>0</v>
      </c>
      <c r="E485" s="32">
        <v>19684</v>
      </c>
      <c r="F485" s="32">
        <v>0</v>
      </c>
      <c r="G485" s="32">
        <v>19684</v>
      </c>
      <c r="H485" s="32">
        <v>0</v>
      </c>
      <c r="I485" s="165" t="s">
        <v>695</v>
      </c>
      <c r="J485" s="165" t="s">
        <v>59</v>
      </c>
      <c r="K485" s="112" t="s">
        <v>698</v>
      </c>
      <c r="L485" s="165" t="s">
        <v>700</v>
      </c>
      <c r="M485" s="168">
        <f t="shared" si="28"/>
        <v>19684</v>
      </c>
      <c r="N485" s="168">
        <f t="shared" si="29"/>
        <v>0</v>
      </c>
      <c r="O485" s="167">
        <f t="shared" si="30"/>
        <v>19684</v>
      </c>
      <c r="P485" s="167">
        <f t="shared" si="31"/>
        <v>0</v>
      </c>
    </row>
    <row r="486" spans="1:16" hidden="1" x14ac:dyDescent="0.25">
      <c r="A486" s="102">
        <v>4210201210</v>
      </c>
      <c r="B486" s="31" t="s">
        <v>241</v>
      </c>
      <c r="C486" s="32">
        <v>0</v>
      </c>
      <c r="D486" s="32">
        <v>0</v>
      </c>
      <c r="E486" s="32">
        <v>66421</v>
      </c>
      <c r="F486" s="32">
        <v>0</v>
      </c>
      <c r="G486" s="32">
        <v>66421</v>
      </c>
      <c r="H486" s="32">
        <v>0</v>
      </c>
      <c r="I486" s="165" t="s">
        <v>695</v>
      </c>
      <c r="J486" s="165" t="s">
        <v>59</v>
      </c>
      <c r="K486" s="112" t="s">
        <v>698</v>
      </c>
      <c r="L486" s="165" t="s">
        <v>704</v>
      </c>
      <c r="M486" s="168">
        <f t="shared" si="28"/>
        <v>66421</v>
      </c>
      <c r="N486" s="168">
        <f t="shared" si="29"/>
        <v>0</v>
      </c>
      <c r="O486" s="167">
        <f t="shared" si="30"/>
        <v>66421</v>
      </c>
      <c r="P486" s="167">
        <f t="shared" si="31"/>
        <v>0</v>
      </c>
    </row>
    <row r="487" spans="1:16" hidden="1" x14ac:dyDescent="0.25">
      <c r="A487" s="102">
        <v>4210201211</v>
      </c>
      <c r="B487" s="31" t="s">
        <v>758</v>
      </c>
      <c r="C487" s="32">
        <v>0</v>
      </c>
      <c r="D487" s="32">
        <v>0</v>
      </c>
      <c r="E487" s="32">
        <v>2000</v>
      </c>
      <c r="F487" s="32">
        <v>0</v>
      </c>
      <c r="G487" s="32">
        <v>2000</v>
      </c>
      <c r="H487" s="32">
        <v>0</v>
      </c>
      <c r="I487" s="169" t="s">
        <v>695</v>
      </c>
      <c r="J487" s="169" t="s">
        <v>59</v>
      </c>
      <c r="K487" s="113" t="s">
        <v>698</v>
      </c>
      <c r="L487" s="165" t="s">
        <v>705</v>
      </c>
      <c r="M487" s="168">
        <f t="shared" si="28"/>
        <v>2000</v>
      </c>
      <c r="N487" s="168">
        <f t="shared" si="29"/>
        <v>0</v>
      </c>
      <c r="O487" s="167">
        <f t="shared" si="30"/>
        <v>2000</v>
      </c>
      <c r="P487" s="167">
        <f t="shared" si="31"/>
        <v>0</v>
      </c>
    </row>
    <row r="488" spans="1:16" hidden="1" x14ac:dyDescent="0.25">
      <c r="A488" s="102">
        <v>4210201212</v>
      </c>
      <c r="B488" s="31" t="s">
        <v>240</v>
      </c>
      <c r="C488" s="32">
        <v>0</v>
      </c>
      <c r="D488" s="32">
        <v>0</v>
      </c>
      <c r="E488" s="32">
        <v>10109</v>
      </c>
      <c r="F488" s="32">
        <v>0</v>
      </c>
      <c r="G488" s="32">
        <v>10109</v>
      </c>
      <c r="H488" s="32">
        <v>0</v>
      </c>
      <c r="I488" s="165" t="s">
        <v>695</v>
      </c>
      <c r="J488" s="165" t="s">
        <v>59</v>
      </c>
      <c r="K488" s="112" t="s">
        <v>698</v>
      </c>
      <c r="L488" s="165" t="s">
        <v>702</v>
      </c>
      <c r="M488" s="168">
        <f t="shared" si="28"/>
        <v>10109</v>
      </c>
      <c r="N488" s="168">
        <f t="shared" si="29"/>
        <v>0</v>
      </c>
      <c r="O488" s="167">
        <f t="shared" si="30"/>
        <v>10109</v>
      </c>
      <c r="P488" s="167">
        <f t="shared" si="31"/>
        <v>0</v>
      </c>
    </row>
    <row r="489" spans="1:16" ht="40.5" hidden="1" x14ac:dyDescent="0.25">
      <c r="A489" s="102">
        <v>4210201213</v>
      </c>
      <c r="B489" s="31" t="s">
        <v>239</v>
      </c>
      <c r="C489" s="32">
        <v>0</v>
      </c>
      <c r="D489" s="32">
        <v>0</v>
      </c>
      <c r="E489" s="32">
        <v>26667</v>
      </c>
      <c r="F489" s="32">
        <v>0</v>
      </c>
      <c r="G489" s="32">
        <v>26667</v>
      </c>
      <c r="H489" s="32">
        <v>0</v>
      </c>
      <c r="I489" s="165" t="s">
        <v>695</v>
      </c>
      <c r="J489" s="165" t="s">
        <v>59</v>
      </c>
      <c r="K489" s="112" t="s">
        <v>699</v>
      </c>
      <c r="L489" s="4" t="s">
        <v>783</v>
      </c>
      <c r="M489" s="168">
        <f t="shared" si="28"/>
        <v>26667</v>
      </c>
      <c r="N489" s="168">
        <f t="shared" si="29"/>
        <v>0</v>
      </c>
      <c r="O489" s="167">
        <f t="shared" si="30"/>
        <v>26667</v>
      </c>
      <c r="P489" s="167">
        <f t="shared" si="31"/>
        <v>0</v>
      </c>
    </row>
    <row r="490" spans="1:16" hidden="1" x14ac:dyDescent="0.25">
      <c r="A490" s="102">
        <v>4210201215</v>
      </c>
      <c r="B490" s="31" t="s">
        <v>238</v>
      </c>
      <c r="C490" s="32">
        <v>0</v>
      </c>
      <c r="D490" s="32">
        <v>0</v>
      </c>
      <c r="E490" s="32">
        <v>632</v>
      </c>
      <c r="F490" s="32">
        <v>0</v>
      </c>
      <c r="G490" s="32">
        <v>632</v>
      </c>
      <c r="H490" s="32">
        <v>0</v>
      </c>
      <c r="I490" s="165" t="s">
        <v>695</v>
      </c>
      <c r="J490" s="165" t="s">
        <v>59</v>
      </c>
      <c r="K490" s="112" t="s">
        <v>698</v>
      </c>
      <c r="L490" s="165" t="s">
        <v>120</v>
      </c>
      <c r="M490" s="168">
        <f t="shared" si="28"/>
        <v>632</v>
      </c>
      <c r="N490" s="168">
        <f t="shared" si="29"/>
        <v>0</v>
      </c>
      <c r="O490" s="167">
        <f t="shared" si="30"/>
        <v>632</v>
      </c>
      <c r="P490" s="167">
        <f t="shared" si="31"/>
        <v>0</v>
      </c>
    </row>
    <row r="491" spans="1:16" hidden="1" x14ac:dyDescent="0.25">
      <c r="A491" s="102">
        <v>4210201216</v>
      </c>
      <c r="B491" s="31" t="s">
        <v>237</v>
      </c>
      <c r="C491" s="32">
        <v>0</v>
      </c>
      <c r="D491" s="32">
        <v>0</v>
      </c>
      <c r="E491" s="32">
        <v>10884.48</v>
      </c>
      <c r="F491" s="32">
        <v>0</v>
      </c>
      <c r="G491" s="32">
        <v>10884.48</v>
      </c>
      <c r="H491" s="32">
        <v>0</v>
      </c>
      <c r="I491" s="165" t="s">
        <v>695</v>
      </c>
      <c r="J491" s="165" t="s">
        <v>59</v>
      </c>
      <c r="K491" s="112" t="s">
        <v>698</v>
      </c>
      <c r="L491" s="165" t="s">
        <v>701</v>
      </c>
      <c r="M491" s="168">
        <f t="shared" si="28"/>
        <v>10884</v>
      </c>
      <c r="N491" s="168">
        <f t="shared" si="29"/>
        <v>0</v>
      </c>
      <c r="O491" s="167">
        <f t="shared" si="30"/>
        <v>10884.48</v>
      </c>
      <c r="P491" s="167">
        <f t="shared" si="31"/>
        <v>0</v>
      </c>
    </row>
    <row r="492" spans="1:16" hidden="1" x14ac:dyDescent="0.25">
      <c r="A492" s="102">
        <v>4210201217</v>
      </c>
      <c r="B492" s="31" t="s">
        <v>236</v>
      </c>
      <c r="C492" s="32">
        <v>0</v>
      </c>
      <c r="D492" s="32">
        <v>0</v>
      </c>
      <c r="E492" s="32">
        <v>127252</v>
      </c>
      <c r="F492" s="32">
        <v>0</v>
      </c>
      <c r="G492" s="32">
        <v>127252</v>
      </c>
      <c r="H492" s="32">
        <v>0</v>
      </c>
      <c r="I492" s="165" t="s">
        <v>695</v>
      </c>
      <c r="J492" s="165" t="s">
        <v>59</v>
      </c>
      <c r="K492" s="112" t="s">
        <v>698</v>
      </c>
      <c r="L492" s="165" t="s">
        <v>778</v>
      </c>
      <c r="M492" s="168">
        <f t="shared" si="28"/>
        <v>127252</v>
      </c>
      <c r="N492" s="168">
        <f t="shared" si="29"/>
        <v>0</v>
      </c>
      <c r="O492" s="167">
        <f t="shared" si="30"/>
        <v>127252</v>
      </c>
      <c r="P492" s="167">
        <f t="shared" si="31"/>
        <v>0</v>
      </c>
    </row>
    <row r="493" spans="1:16" hidden="1" x14ac:dyDescent="0.25">
      <c r="A493" s="102">
        <v>4210201218</v>
      </c>
      <c r="B493" s="31" t="s">
        <v>235</v>
      </c>
      <c r="C493" s="32">
        <v>0</v>
      </c>
      <c r="D493" s="32">
        <v>0</v>
      </c>
      <c r="E493" s="32">
        <v>12131.43</v>
      </c>
      <c r="F493" s="32">
        <v>0</v>
      </c>
      <c r="G493" s="32">
        <v>12131.43</v>
      </c>
      <c r="H493" s="32">
        <v>0</v>
      </c>
      <c r="I493" s="165" t="s">
        <v>695</v>
      </c>
      <c r="J493" s="165" t="s">
        <v>59</v>
      </c>
      <c r="K493" s="112" t="s">
        <v>698</v>
      </c>
      <c r="L493" s="165" t="s">
        <v>700</v>
      </c>
      <c r="M493" s="168">
        <f t="shared" si="28"/>
        <v>12131</v>
      </c>
      <c r="N493" s="168">
        <f t="shared" si="29"/>
        <v>0</v>
      </c>
      <c r="O493" s="167">
        <f t="shared" si="30"/>
        <v>12131.43</v>
      </c>
      <c r="P493" s="167">
        <f t="shared" si="31"/>
        <v>0</v>
      </c>
    </row>
    <row r="494" spans="1:16" ht="20.25" hidden="1" x14ac:dyDescent="0.25">
      <c r="A494" s="102">
        <v>4210201219</v>
      </c>
      <c r="B494" s="31" t="s">
        <v>234</v>
      </c>
      <c r="C494" s="32">
        <v>0</v>
      </c>
      <c r="D494" s="32">
        <v>0</v>
      </c>
      <c r="E494" s="32">
        <v>22706</v>
      </c>
      <c r="F494" s="32">
        <v>0</v>
      </c>
      <c r="G494" s="32">
        <v>22706</v>
      </c>
      <c r="H494" s="32">
        <v>0</v>
      </c>
      <c r="I494" s="165" t="s">
        <v>695</v>
      </c>
      <c r="J494" s="165" t="s">
        <v>59</v>
      </c>
      <c r="K494" s="112" t="s">
        <v>698</v>
      </c>
      <c r="L494" s="4" t="s">
        <v>782</v>
      </c>
      <c r="M494" s="168">
        <f t="shared" si="28"/>
        <v>22706</v>
      </c>
      <c r="N494" s="168">
        <f t="shared" si="29"/>
        <v>0</v>
      </c>
      <c r="O494" s="167">
        <f t="shared" si="30"/>
        <v>22706</v>
      </c>
      <c r="P494" s="167">
        <f t="shared" si="31"/>
        <v>0</v>
      </c>
    </row>
    <row r="495" spans="1:16" hidden="1" x14ac:dyDescent="0.25">
      <c r="A495" s="102">
        <v>4210201220</v>
      </c>
      <c r="B495" s="31" t="s">
        <v>233</v>
      </c>
      <c r="C495" s="32">
        <v>0</v>
      </c>
      <c r="D495" s="32">
        <v>0</v>
      </c>
      <c r="E495" s="32">
        <v>50100</v>
      </c>
      <c r="F495" s="32">
        <v>1750</v>
      </c>
      <c r="G495" s="32">
        <v>48350</v>
      </c>
      <c r="H495" s="32">
        <v>0</v>
      </c>
      <c r="I495" s="165" t="s">
        <v>695</v>
      </c>
      <c r="J495" s="165" t="s">
        <v>59</v>
      </c>
      <c r="K495" s="112" t="s">
        <v>698</v>
      </c>
      <c r="L495" s="165" t="s">
        <v>696</v>
      </c>
      <c r="M495" s="168">
        <f t="shared" si="28"/>
        <v>48350</v>
      </c>
      <c r="N495" s="168">
        <f t="shared" si="29"/>
        <v>0</v>
      </c>
      <c r="O495" s="167">
        <f t="shared" si="30"/>
        <v>48350</v>
      </c>
      <c r="P495" s="167">
        <f t="shared" si="31"/>
        <v>0</v>
      </c>
    </row>
    <row r="496" spans="1:16" hidden="1" x14ac:dyDescent="0.25">
      <c r="A496" s="102">
        <v>4210201221</v>
      </c>
      <c r="B496" s="31" t="s">
        <v>232</v>
      </c>
      <c r="C496" s="32">
        <v>0</v>
      </c>
      <c r="D496" s="32">
        <v>0</v>
      </c>
      <c r="E496" s="32">
        <v>6612.28</v>
      </c>
      <c r="F496" s="32">
        <v>0</v>
      </c>
      <c r="G496" s="32">
        <v>6612.28</v>
      </c>
      <c r="H496" s="32">
        <v>0</v>
      </c>
      <c r="I496" s="165" t="s">
        <v>695</v>
      </c>
      <c r="J496" s="165" t="s">
        <v>59</v>
      </c>
      <c r="K496" s="112" t="s">
        <v>698</v>
      </c>
      <c r="L496" s="165" t="s">
        <v>703</v>
      </c>
      <c r="M496" s="168">
        <f t="shared" si="28"/>
        <v>6612</v>
      </c>
      <c r="N496" s="168">
        <f t="shared" si="29"/>
        <v>0</v>
      </c>
      <c r="O496" s="167">
        <f t="shared" si="30"/>
        <v>6612.28</v>
      </c>
      <c r="P496" s="167">
        <f t="shared" si="31"/>
        <v>0</v>
      </c>
    </row>
    <row r="497" spans="1:16" hidden="1" x14ac:dyDescent="0.25">
      <c r="A497" s="102">
        <v>4210201222</v>
      </c>
      <c r="B497" s="31" t="s">
        <v>231</v>
      </c>
      <c r="C497" s="32">
        <v>0</v>
      </c>
      <c r="D497" s="32">
        <v>0</v>
      </c>
      <c r="E497" s="32">
        <v>27185</v>
      </c>
      <c r="F497" s="32">
        <v>0</v>
      </c>
      <c r="G497" s="32">
        <v>27185</v>
      </c>
      <c r="H497" s="32">
        <v>0</v>
      </c>
      <c r="I497" s="165" t="s">
        <v>695</v>
      </c>
      <c r="J497" s="165" t="s">
        <v>59</v>
      </c>
      <c r="K497" s="112" t="s">
        <v>698</v>
      </c>
      <c r="L497" s="165" t="s">
        <v>107</v>
      </c>
      <c r="M497" s="168">
        <f t="shared" si="28"/>
        <v>27185</v>
      </c>
      <c r="N497" s="168">
        <f t="shared" si="29"/>
        <v>0</v>
      </c>
      <c r="O497" s="167">
        <f t="shared" si="30"/>
        <v>27185</v>
      </c>
      <c r="P497" s="167">
        <f t="shared" si="31"/>
        <v>0</v>
      </c>
    </row>
    <row r="498" spans="1:16" hidden="1" x14ac:dyDescent="0.25">
      <c r="A498" s="102">
        <v>4210201223</v>
      </c>
      <c r="B498" s="31" t="s">
        <v>759</v>
      </c>
      <c r="C498" s="32">
        <v>0</v>
      </c>
      <c r="D498" s="32">
        <v>0</v>
      </c>
      <c r="E498" s="32">
        <v>32308</v>
      </c>
      <c r="F498" s="32">
        <v>0</v>
      </c>
      <c r="G498" s="32">
        <v>32308</v>
      </c>
      <c r="H498" s="32">
        <v>0</v>
      </c>
      <c r="I498" s="169" t="s">
        <v>695</v>
      </c>
      <c r="J498" s="169" t="s">
        <v>59</v>
      </c>
      <c r="K498" s="113" t="s">
        <v>698</v>
      </c>
      <c r="L498" s="169" t="s">
        <v>769</v>
      </c>
      <c r="M498" s="168">
        <f t="shared" si="28"/>
        <v>32308</v>
      </c>
      <c r="N498" s="168">
        <f t="shared" si="29"/>
        <v>0</v>
      </c>
      <c r="O498" s="167">
        <f t="shared" si="30"/>
        <v>32308</v>
      </c>
      <c r="P498" s="167">
        <f t="shared" si="31"/>
        <v>0</v>
      </c>
    </row>
    <row r="499" spans="1:16" hidden="1" x14ac:dyDescent="0.25">
      <c r="A499" s="102">
        <v>4210201224</v>
      </c>
      <c r="B499" s="31" t="s">
        <v>760</v>
      </c>
      <c r="C499" s="32">
        <v>0</v>
      </c>
      <c r="D499" s="32">
        <v>0</v>
      </c>
      <c r="E499" s="32">
        <v>3310</v>
      </c>
      <c r="F499" s="32">
        <v>0</v>
      </c>
      <c r="G499" s="32">
        <v>3310</v>
      </c>
      <c r="H499" s="32">
        <v>0</v>
      </c>
      <c r="I499" s="169" t="s">
        <v>695</v>
      </c>
      <c r="J499" s="169" t="s">
        <v>59</v>
      </c>
      <c r="K499" s="113" t="s">
        <v>698</v>
      </c>
      <c r="L499" s="165" t="s">
        <v>120</v>
      </c>
      <c r="M499" s="168">
        <f t="shared" si="28"/>
        <v>3310</v>
      </c>
      <c r="N499" s="168">
        <f t="shared" si="29"/>
        <v>0</v>
      </c>
      <c r="O499" s="167">
        <f t="shared" si="30"/>
        <v>3310</v>
      </c>
      <c r="P499" s="167">
        <f t="shared" si="31"/>
        <v>0</v>
      </c>
    </row>
    <row r="500" spans="1:16" ht="15" hidden="1" customHeight="1" x14ac:dyDescent="0.25">
      <c r="A500" s="102">
        <v>422</v>
      </c>
      <c r="B500" s="31" t="s">
        <v>230</v>
      </c>
      <c r="C500" s="32">
        <v>0</v>
      </c>
      <c r="D500" s="32">
        <v>0</v>
      </c>
      <c r="E500" s="32">
        <v>11707269.949999999</v>
      </c>
      <c r="F500" s="32">
        <v>5073.67</v>
      </c>
      <c r="G500" s="32">
        <v>11702196.279999999</v>
      </c>
      <c r="H500" s="32">
        <v>0</v>
      </c>
      <c r="I500" s="165"/>
      <c r="J500" s="165"/>
      <c r="K500" s="165"/>
      <c r="L500" s="165"/>
      <c r="M500" s="168">
        <f t="shared" si="28"/>
        <v>11702196</v>
      </c>
      <c r="N500" s="168">
        <f t="shared" si="29"/>
        <v>0</v>
      </c>
      <c r="O500" s="167">
        <f t="shared" si="30"/>
        <v>11702196.279999999</v>
      </c>
      <c r="P500" s="167">
        <f t="shared" si="31"/>
        <v>0</v>
      </c>
    </row>
    <row r="501" spans="1:16" ht="15" hidden="1" customHeight="1" x14ac:dyDescent="0.25">
      <c r="A501" s="102">
        <v>42201</v>
      </c>
      <c r="B501" s="31" t="s">
        <v>229</v>
      </c>
      <c r="C501" s="32">
        <v>0</v>
      </c>
      <c r="D501" s="32">
        <v>0</v>
      </c>
      <c r="E501" s="32">
        <v>11707269.949999999</v>
      </c>
      <c r="F501" s="32">
        <v>5073.67</v>
      </c>
      <c r="G501" s="32">
        <v>11702196.279999999</v>
      </c>
      <c r="H501" s="32">
        <v>0</v>
      </c>
      <c r="I501" s="165"/>
      <c r="J501" s="165"/>
      <c r="K501" s="165"/>
      <c r="L501" s="165"/>
      <c r="M501" s="168">
        <f t="shared" si="28"/>
        <v>11702196</v>
      </c>
      <c r="N501" s="168">
        <f t="shared" si="29"/>
        <v>0</v>
      </c>
      <c r="O501" s="167">
        <f t="shared" si="30"/>
        <v>11702196.279999999</v>
      </c>
      <c r="P501" s="167">
        <f t="shared" si="31"/>
        <v>0</v>
      </c>
    </row>
    <row r="502" spans="1:16" ht="15" hidden="1" customHeight="1" x14ac:dyDescent="0.25">
      <c r="A502" s="102">
        <v>42201001</v>
      </c>
      <c r="B502" s="31" t="s">
        <v>228</v>
      </c>
      <c r="C502" s="32">
        <v>0</v>
      </c>
      <c r="D502" s="32">
        <v>0</v>
      </c>
      <c r="E502" s="32">
        <v>11707269.949999999</v>
      </c>
      <c r="F502" s="32">
        <v>5073.67</v>
      </c>
      <c r="G502" s="32">
        <v>11702196.279999999</v>
      </c>
      <c r="H502" s="32">
        <v>0</v>
      </c>
      <c r="I502" s="165"/>
      <c r="J502" s="165"/>
      <c r="K502" s="165"/>
      <c r="L502" s="165"/>
      <c r="M502" s="168">
        <f t="shared" si="28"/>
        <v>11702196</v>
      </c>
      <c r="N502" s="168">
        <f t="shared" si="29"/>
        <v>0</v>
      </c>
      <c r="O502" s="167">
        <f t="shared" si="30"/>
        <v>11702196.279999999</v>
      </c>
      <c r="P502" s="167">
        <f t="shared" si="31"/>
        <v>0</v>
      </c>
    </row>
    <row r="503" spans="1:16" ht="15" hidden="1" customHeight="1" x14ac:dyDescent="0.25">
      <c r="A503" s="102">
        <v>4220100101</v>
      </c>
      <c r="B503" s="31" t="s">
        <v>227</v>
      </c>
      <c r="C503" s="32">
        <v>0</v>
      </c>
      <c r="D503" s="32">
        <v>0</v>
      </c>
      <c r="E503" s="32">
        <v>1112803</v>
      </c>
      <c r="F503" s="32">
        <v>0</v>
      </c>
      <c r="G503" s="32">
        <v>1112803</v>
      </c>
      <c r="H503" s="32">
        <v>0</v>
      </c>
      <c r="I503" s="165" t="s">
        <v>695</v>
      </c>
      <c r="J503" s="165" t="s">
        <v>59</v>
      </c>
      <c r="K503" s="112" t="s">
        <v>698</v>
      </c>
      <c r="L503" s="4" t="s">
        <v>782</v>
      </c>
      <c r="M503" s="168">
        <f t="shared" si="28"/>
        <v>1112803</v>
      </c>
      <c r="N503" s="168">
        <f t="shared" si="29"/>
        <v>0</v>
      </c>
      <c r="O503" s="167">
        <f t="shared" si="30"/>
        <v>1112803</v>
      </c>
      <c r="P503" s="167">
        <f t="shared" si="31"/>
        <v>0</v>
      </c>
    </row>
    <row r="504" spans="1:16" ht="15" hidden="1" customHeight="1" x14ac:dyDescent="0.25">
      <c r="A504" s="102">
        <v>4220100104</v>
      </c>
      <c r="B504" s="31" t="s">
        <v>226</v>
      </c>
      <c r="C504" s="32">
        <v>0</v>
      </c>
      <c r="D504" s="32">
        <v>0</v>
      </c>
      <c r="E504" s="32">
        <v>282316.58</v>
      </c>
      <c r="F504" s="32">
        <v>0</v>
      </c>
      <c r="G504" s="32">
        <v>282316.58</v>
      </c>
      <c r="H504" s="32">
        <v>0</v>
      </c>
      <c r="I504" s="165" t="s">
        <v>695</v>
      </c>
      <c r="J504" s="165" t="s">
        <v>59</v>
      </c>
      <c r="K504" s="112" t="s">
        <v>698</v>
      </c>
      <c r="L504" s="165" t="s">
        <v>700</v>
      </c>
      <c r="M504" s="168">
        <f t="shared" si="28"/>
        <v>282317</v>
      </c>
      <c r="N504" s="168">
        <f t="shared" si="29"/>
        <v>0</v>
      </c>
      <c r="O504" s="167">
        <f t="shared" si="30"/>
        <v>282316.58</v>
      </c>
      <c r="P504" s="167">
        <f t="shared" si="31"/>
        <v>0</v>
      </c>
    </row>
    <row r="505" spans="1:16" ht="15" hidden="1" customHeight="1" x14ac:dyDescent="0.25">
      <c r="A505" s="102">
        <v>4220100105</v>
      </c>
      <c r="B505" s="31" t="s">
        <v>225</v>
      </c>
      <c r="C505" s="32">
        <v>0</v>
      </c>
      <c r="D505" s="32">
        <v>0</v>
      </c>
      <c r="E505" s="32">
        <v>73864.25</v>
      </c>
      <c r="F505" s="32">
        <v>0</v>
      </c>
      <c r="G505" s="32">
        <v>73864.25</v>
      </c>
      <c r="H505" s="32">
        <v>0</v>
      </c>
      <c r="I505" s="165" t="s">
        <v>695</v>
      </c>
      <c r="J505" s="165" t="s">
        <v>59</v>
      </c>
      <c r="K505" s="112" t="s">
        <v>698</v>
      </c>
      <c r="L505" s="165" t="s">
        <v>701</v>
      </c>
      <c r="M505" s="168">
        <f t="shared" si="28"/>
        <v>73864</v>
      </c>
      <c r="N505" s="168">
        <f t="shared" si="29"/>
        <v>0</v>
      </c>
      <c r="O505" s="167">
        <f t="shared" si="30"/>
        <v>73864.25</v>
      </c>
      <c r="P505" s="167">
        <f t="shared" si="31"/>
        <v>0</v>
      </c>
    </row>
    <row r="506" spans="1:16" ht="15" hidden="1" customHeight="1" x14ac:dyDescent="0.25">
      <c r="A506" s="102">
        <v>4220100109</v>
      </c>
      <c r="B506" s="31" t="s">
        <v>224</v>
      </c>
      <c r="C506" s="32">
        <v>0</v>
      </c>
      <c r="D506" s="32">
        <v>0</v>
      </c>
      <c r="E506" s="32">
        <v>8108.66</v>
      </c>
      <c r="F506" s="32">
        <v>0</v>
      </c>
      <c r="G506" s="32">
        <v>8108.66</v>
      </c>
      <c r="H506" s="32">
        <v>0</v>
      </c>
      <c r="I506" s="165" t="s">
        <v>695</v>
      </c>
      <c r="J506" s="165" t="s">
        <v>59</v>
      </c>
      <c r="K506" s="112" t="s">
        <v>698</v>
      </c>
      <c r="L506" s="165" t="s">
        <v>120</v>
      </c>
      <c r="M506" s="168">
        <f t="shared" si="28"/>
        <v>8109</v>
      </c>
      <c r="N506" s="168">
        <f t="shared" si="29"/>
        <v>0</v>
      </c>
      <c r="O506" s="167">
        <f t="shared" si="30"/>
        <v>8108.66</v>
      </c>
      <c r="P506" s="167">
        <f t="shared" si="31"/>
        <v>0</v>
      </c>
    </row>
    <row r="507" spans="1:16" ht="15" hidden="1" customHeight="1" x14ac:dyDescent="0.25">
      <c r="A507" s="102">
        <v>4220100110</v>
      </c>
      <c r="B507" s="31" t="s">
        <v>223</v>
      </c>
      <c r="C507" s="32">
        <v>0</v>
      </c>
      <c r="D507" s="32">
        <v>0</v>
      </c>
      <c r="E507" s="32">
        <v>167661.46</v>
      </c>
      <c r="F507" s="32">
        <v>4873.67</v>
      </c>
      <c r="G507" s="32">
        <v>162787.79</v>
      </c>
      <c r="H507" s="32">
        <v>0</v>
      </c>
      <c r="I507" s="165" t="s">
        <v>695</v>
      </c>
      <c r="J507" s="165" t="s">
        <v>59</v>
      </c>
      <c r="K507" s="112" t="s">
        <v>698</v>
      </c>
      <c r="L507" s="165" t="s">
        <v>703</v>
      </c>
      <c r="M507" s="168">
        <f t="shared" si="28"/>
        <v>162788</v>
      </c>
      <c r="N507" s="168">
        <f t="shared" si="29"/>
        <v>0</v>
      </c>
      <c r="O507" s="167">
        <f t="shared" si="30"/>
        <v>162787.79</v>
      </c>
      <c r="P507" s="167">
        <f t="shared" si="31"/>
        <v>0</v>
      </c>
    </row>
    <row r="508" spans="1:16" ht="15" hidden="1" customHeight="1" x14ac:dyDescent="0.25">
      <c r="A508" s="102">
        <v>4220100112</v>
      </c>
      <c r="B508" s="31" t="s">
        <v>222</v>
      </c>
      <c r="C508" s="32">
        <v>0</v>
      </c>
      <c r="D508" s="32">
        <v>0</v>
      </c>
      <c r="E508" s="32">
        <v>193540</v>
      </c>
      <c r="F508" s="32">
        <v>0</v>
      </c>
      <c r="G508" s="32">
        <v>193540</v>
      </c>
      <c r="H508" s="32">
        <v>0</v>
      </c>
      <c r="I508" s="165" t="s">
        <v>695</v>
      </c>
      <c r="J508" s="165" t="s">
        <v>59</v>
      </c>
      <c r="K508" s="112" t="s">
        <v>698</v>
      </c>
      <c r="L508" s="4" t="s">
        <v>782</v>
      </c>
      <c r="M508" s="168">
        <f t="shared" si="28"/>
        <v>193540</v>
      </c>
      <c r="N508" s="168">
        <f t="shared" si="29"/>
        <v>0</v>
      </c>
      <c r="O508" s="167">
        <f t="shared" si="30"/>
        <v>193540</v>
      </c>
      <c r="P508" s="167">
        <f t="shared" si="31"/>
        <v>0</v>
      </c>
    </row>
    <row r="509" spans="1:16" ht="15" hidden="1" customHeight="1" x14ac:dyDescent="0.25">
      <c r="A509" s="102">
        <v>4220100115</v>
      </c>
      <c r="B509" s="31" t="s">
        <v>221</v>
      </c>
      <c r="C509" s="32">
        <v>0</v>
      </c>
      <c r="D509" s="32">
        <v>0</v>
      </c>
      <c r="E509" s="32">
        <v>14030</v>
      </c>
      <c r="F509" s="32">
        <v>0</v>
      </c>
      <c r="G509" s="32">
        <v>14030</v>
      </c>
      <c r="H509" s="32">
        <v>0</v>
      </c>
      <c r="I509" s="165" t="s">
        <v>695</v>
      </c>
      <c r="J509" s="165" t="s">
        <v>59</v>
      </c>
      <c r="K509" s="112" t="s">
        <v>698</v>
      </c>
      <c r="L509" s="4" t="s">
        <v>782</v>
      </c>
      <c r="M509" s="168">
        <f t="shared" si="28"/>
        <v>14030</v>
      </c>
      <c r="N509" s="168">
        <f t="shared" si="29"/>
        <v>0</v>
      </c>
      <c r="O509" s="167">
        <f t="shared" si="30"/>
        <v>14030</v>
      </c>
      <c r="P509" s="167">
        <f t="shared" si="31"/>
        <v>0</v>
      </c>
    </row>
    <row r="510" spans="1:16" ht="15" hidden="1" customHeight="1" x14ac:dyDescent="0.25">
      <c r="A510" s="102">
        <v>4220100116</v>
      </c>
      <c r="B510" s="31" t="s">
        <v>220</v>
      </c>
      <c r="C510" s="32">
        <v>0</v>
      </c>
      <c r="D510" s="32">
        <v>0</v>
      </c>
      <c r="E510" s="32">
        <v>240</v>
      </c>
      <c r="F510" s="32">
        <v>0</v>
      </c>
      <c r="G510" s="32">
        <v>240</v>
      </c>
      <c r="H510" s="32">
        <v>0</v>
      </c>
      <c r="I510" s="165" t="s">
        <v>695</v>
      </c>
      <c r="J510" s="165" t="s">
        <v>59</v>
      </c>
      <c r="K510" s="112" t="s">
        <v>698</v>
      </c>
      <c r="L510" s="165" t="s">
        <v>700</v>
      </c>
      <c r="M510" s="168">
        <f t="shared" si="28"/>
        <v>240</v>
      </c>
      <c r="N510" s="168">
        <f t="shared" si="29"/>
        <v>0</v>
      </c>
      <c r="O510" s="167">
        <f t="shared" si="30"/>
        <v>240</v>
      </c>
      <c r="P510" s="167">
        <f t="shared" si="31"/>
        <v>0</v>
      </c>
    </row>
    <row r="511" spans="1:16" ht="15" hidden="1" customHeight="1" x14ac:dyDescent="0.25">
      <c r="A511" s="102">
        <v>4220100117</v>
      </c>
      <c r="B511" s="31" t="s">
        <v>219</v>
      </c>
      <c r="C511" s="32">
        <v>0</v>
      </c>
      <c r="D511" s="32">
        <v>0</v>
      </c>
      <c r="E511" s="32">
        <v>15977</v>
      </c>
      <c r="F511" s="32">
        <v>0</v>
      </c>
      <c r="G511" s="32">
        <v>15977</v>
      </c>
      <c r="H511" s="32">
        <v>0</v>
      </c>
      <c r="I511" s="165" t="s">
        <v>695</v>
      </c>
      <c r="J511" s="165" t="s">
        <v>59</v>
      </c>
      <c r="K511" s="112" t="s">
        <v>698</v>
      </c>
      <c r="L511" s="165" t="s">
        <v>702</v>
      </c>
      <c r="M511" s="168">
        <f t="shared" si="28"/>
        <v>15977</v>
      </c>
      <c r="N511" s="168">
        <f t="shared" si="29"/>
        <v>0</v>
      </c>
      <c r="O511" s="167">
        <f t="shared" si="30"/>
        <v>15977</v>
      </c>
      <c r="P511" s="167">
        <f t="shared" si="31"/>
        <v>0</v>
      </c>
    </row>
    <row r="512" spans="1:16" ht="15" hidden="1" customHeight="1" x14ac:dyDescent="0.25">
      <c r="A512" s="102">
        <v>4220100118</v>
      </c>
      <c r="B512" s="31" t="s">
        <v>218</v>
      </c>
      <c r="C512" s="32">
        <v>0</v>
      </c>
      <c r="D512" s="32">
        <v>0</v>
      </c>
      <c r="E512" s="32">
        <v>84907</v>
      </c>
      <c r="F512" s="32">
        <v>0</v>
      </c>
      <c r="G512" s="32">
        <v>84907</v>
      </c>
      <c r="H512" s="32">
        <v>0</v>
      </c>
      <c r="I512" s="165" t="s">
        <v>695</v>
      </c>
      <c r="J512" s="165" t="s">
        <v>59</v>
      </c>
      <c r="K512" s="112" t="s">
        <v>698</v>
      </c>
      <c r="L512" s="165" t="s">
        <v>701</v>
      </c>
      <c r="M512" s="168">
        <f t="shared" si="28"/>
        <v>84907</v>
      </c>
      <c r="N512" s="168">
        <f t="shared" si="29"/>
        <v>0</v>
      </c>
      <c r="O512" s="167">
        <f t="shared" si="30"/>
        <v>84907</v>
      </c>
      <c r="P512" s="167">
        <f t="shared" si="31"/>
        <v>0</v>
      </c>
    </row>
    <row r="513" spans="1:16" ht="15" hidden="1" customHeight="1" x14ac:dyDescent="0.25">
      <c r="A513" s="102">
        <v>4220100119</v>
      </c>
      <c r="B513" s="31" t="s">
        <v>217</v>
      </c>
      <c r="C513" s="32">
        <v>0</v>
      </c>
      <c r="D513" s="32">
        <v>0</v>
      </c>
      <c r="E513" s="32">
        <v>187131.5</v>
      </c>
      <c r="F513" s="32">
        <v>0</v>
      </c>
      <c r="G513" s="32">
        <v>187131.5</v>
      </c>
      <c r="H513" s="32">
        <v>0</v>
      </c>
      <c r="I513" s="165" t="s">
        <v>695</v>
      </c>
      <c r="J513" s="165" t="s">
        <v>59</v>
      </c>
      <c r="K513" s="112" t="s">
        <v>698</v>
      </c>
      <c r="L513" s="165" t="s">
        <v>704</v>
      </c>
      <c r="M513" s="168">
        <f t="shared" si="28"/>
        <v>187132</v>
      </c>
      <c r="N513" s="168">
        <f t="shared" si="29"/>
        <v>0</v>
      </c>
      <c r="O513" s="167">
        <f t="shared" si="30"/>
        <v>187131.5</v>
      </c>
      <c r="P513" s="167">
        <f t="shared" si="31"/>
        <v>0</v>
      </c>
    </row>
    <row r="514" spans="1:16" ht="15" hidden="1" customHeight="1" x14ac:dyDescent="0.25">
      <c r="A514" s="102">
        <v>4220100121</v>
      </c>
      <c r="B514" s="31" t="s">
        <v>216</v>
      </c>
      <c r="C514" s="32">
        <v>0</v>
      </c>
      <c r="D514" s="32">
        <v>0</v>
      </c>
      <c r="E514" s="32">
        <v>109440</v>
      </c>
      <c r="F514" s="32">
        <v>0</v>
      </c>
      <c r="G514" s="32">
        <v>109440</v>
      </c>
      <c r="H514" s="32">
        <v>0</v>
      </c>
      <c r="I514" s="165" t="s">
        <v>695</v>
      </c>
      <c r="J514" s="165" t="s">
        <v>59</v>
      </c>
      <c r="K514" s="112" t="s">
        <v>698</v>
      </c>
      <c r="L514" s="4" t="s">
        <v>782</v>
      </c>
      <c r="M514" s="168">
        <f t="shared" si="28"/>
        <v>109440</v>
      </c>
      <c r="N514" s="168">
        <f t="shared" si="29"/>
        <v>0</v>
      </c>
      <c r="O514" s="167">
        <f t="shared" si="30"/>
        <v>109440</v>
      </c>
      <c r="P514" s="167">
        <f t="shared" si="31"/>
        <v>0</v>
      </c>
    </row>
    <row r="515" spans="1:16" ht="15" hidden="1" customHeight="1" x14ac:dyDescent="0.25">
      <c r="A515" s="102">
        <v>4220100122</v>
      </c>
      <c r="B515" s="31" t="s">
        <v>215</v>
      </c>
      <c r="C515" s="32">
        <v>0</v>
      </c>
      <c r="D515" s="32">
        <v>0</v>
      </c>
      <c r="E515" s="32">
        <v>5684</v>
      </c>
      <c r="F515" s="32">
        <v>0</v>
      </c>
      <c r="G515" s="32">
        <v>5684</v>
      </c>
      <c r="H515" s="32">
        <v>0</v>
      </c>
      <c r="I515" s="165" t="s">
        <v>695</v>
      </c>
      <c r="J515" s="165" t="s">
        <v>59</v>
      </c>
      <c r="K515" s="112" t="s">
        <v>698</v>
      </c>
      <c r="L515" s="165" t="s">
        <v>702</v>
      </c>
      <c r="M515" s="168">
        <f t="shared" si="28"/>
        <v>5684</v>
      </c>
      <c r="N515" s="168">
        <f t="shared" si="29"/>
        <v>0</v>
      </c>
      <c r="O515" s="167">
        <f t="shared" si="30"/>
        <v>5684</v>
      </c>
      <c r="P515" s="167">
        <f t="shared" si="31"/>
        <v>0</v>
      </c>
    </row>
    <row r="516" spans="1:16" ht="15" hidden="1" customHeight="1" x14ac:dyDescent="0.25">
      <c r="A516" s="102">
        <v>4220100123</v>
      </c>
      <c r="B516" s="31" t="s">
        <v>214</v>
      </c>
      <c r="C516" s="32">
        <v>0</v>
      </c>
      <c r="D516" s="32">
        <v>0</v>
      </c>
      <c r="E516" s="32">
        <v>50877.5</v>
      </c>
      <c r="F516" s="32">
        <v>0</v>
      </c>
      <c r="G516" s="32">
        <v>50877.5</v>
      </c>
      <c r="H516" s="32">
        <v>0</v>
      </c>
      <c r="I516" s="165" t="s">
        <v>695</v>
      </c>
      <c r="J516" s="165" t="s">
        <v>59</v>
      </c>
      <c r="K516" s="112" t="s">
        <v>698</v>
      </c>
      <c r="L516" s="165" t="s">
        <v>108</v>
      </c>
      <c r="M516" s="168">
        <f t="shared" si="28"/>
        <v>50878</v>
      </c>
      <c r="N516" s="168">
        <f t="shared" si="29"/>
        <v>0</v>
      </c>
      <c r="O516" s="167">
        <f t="shared" si="30"/>
        <v>50877.5</v>
      </c>
      <c r="P516" s="167">
        <f t="shared" si="31"/>
        <v>0</v>
      </c>
    </row>
    <row r="517" spans="1:16" ht="15" hidden="1" customHeight="1" x14ac:dyDescent="0.25">
      <c r="A517" s="102">
        <v>4220100125</v>
      </c>
      <c r="B517" s="31" t="s">
        <v>213</v>
      </c>
      <c r="C517" s="32">
        <v>0</v>
      </c>
      <c r="D517" s="32">
        <v>0</v>
      </c>
      <c r="E517" s="32">
        <v>446754</v>
      </c>
      <c r="F517" s="32">
        <v>0</v>
      </c>
      <c r="G517" s="32">
        <v>446754</v>
      </c>
      <c r="H517" s="32">
        <v>0</v>
      </c>
      <c r="I517" s="165" t="s">
        <v>695</v>
      </c>
      <c r="J517" s="165" t="s">
        <v>59</v>
      </c>
      <c r="K517" s="112" t="s">
        <v>698</v>
      </c>
      <c r="L517" s="4" t="s">
        <v>783</v>
      </c>
      <c r="M517" s="168">
        <f t="shared" ref="M517:M565" si="32">ROUND(O517,0)</f>
        <v>446754</v>
      </c>
      <c r="N517" s="168">
        <f t="shared" ref="N517:N565" si="33">ROUND(P517,0)</f>
        <v>0</v>
      </c>
      <c r="O517" s="167">
        <f t="shared" ref="O517:O565" si="34">G517-H517</f>
        <v>446754</v>
      </c>
      <c r="P517" s="167">
        <f t="shared" ref="P517:P565" si="35">C517-D517</f>
        <v>0</v>
      </c>
    </row>
    <row r="518" spans="1:16" ht="15" hidden="1" customHeight="1" x14ac:dyDescent="0.25">
      <c r="A518" s="102">
        <v>4220100127</v>
      </c>
      <c r="B518" s="31" t="s">
        <v>212</v>
      </c>
      <c r="C518" s="32">
        <v>0</v>
      </c>
      <c r="D518" s="32">
        <v>0</v>
      </c>
      <c r="E518" s="32">
        <v>15919</v>
      </c>
      <c r="F518" s="32">
        <v>0</v>
      </c>
      <c r="G518" s="32">
        <v>15919</v>
      </c>
      <c r="H518" s="32">
        <v>0</v>
      </c>
      <c r="I518" s="165" t="s">
        <v>695</v>
      </c>
      <c r="J518" s="165" t="s">
        <v>59</v>
      </c>
      <c r="K518" s="112" t="s">
        <v>698</v>
      </c>
      <c r="L518" s="165" t="s">
        <v>705</v>
      </c>
      <c r="M518" s="168">
        <f t="shared" si="32"/>
        <v>15919</v>
      </c>
      <c r="N518" s="168">
        <f t="shared" si="33"/>
        <v>0</v>
      </c>
      <c r="O518" s="167">
        <f t="shared" si="34"/>
        <v>15919</v>
      </c>
      <c r="P518" s="167">
        <f t="shared" si="35"/>
        <v>0</v>
      </c>
    </row>
    <row r="519" spans="1:16" ht="15" hidden="1" customHeight="1" x14ac:dyDescent="0.25">
      <c r="A519" s="102">
        <v>4220100128</v>
      </c>
      <c r="B519" s="31" t="s">
        <v>211</v>
      </c>
      <c r="C519" s="32">
        <v>0</v>
      </c>
      <c r="D519" s="32">
        <v>0</v>
      </c>
      <c r="E519" s="32">
        <v>52000</v>
      </c>
      <c r="F519" s="32">
        <v>200</v>
      </c>
      <c r="G519" s="32">
        <v>51800</v>
      </c>
      <c r="H519" s="32">
        <v>0</v>
      </c>
      <c r="I519" s="165" t="s">
        <v>695</v>
      </c>
      <c r="J519" s="165" t="s">
        <v>59</v>
      </c>
      <c r="K519" s="112" t="s">
        <v>698</v>
      </c>
      <c r="L519" s="165" t="s">
        <v>696</v>
      </c>
      <c r="M519" s="168">
        <f t="shared" si="32"/>
        <v>51800</v>
      </c>
      <c r="N519" s="168">
        <f t="shared" si="33"/>
        <v>0</v>
      </c>
      <c r="O519" s="167">
        <f t="shared" si="34"/>
        <v>51800</v>
      </c>
      <c r="P519" s="167">
        <f t="shared" si="35"/>
        <v>0</v>
      </c>
    </row>
    <row r="520" spans="1:16" ht="15" hidden="1" customHeight="1" x14ac:dyDescent="0.25">
      <c r="A520" s="102">
        <v>4220100129</v>
      </c>
      <c r="B520" s="31" t="s">
        <v>210</v>
      </c>
      <c r="C520" s="32">
        <v>0</v>
      </c>
      <c r="D520" s="32">
        <v>0</v>
      </c>
      <c r="E520" s="32">
        <v>22990</v>
      </c>
      <c r="F520" s="32">
        <v>0</v>
      </c>
      <c r="G520" s="32">
        <v>22990</v>
      </c>
      <c r="H520" s="32">
        <v>0</v>
      </c>
      <c r="I520" s="165" t="s">
        <v>695</v>
      </c>
      <c r="J520" s="165" t="s">
        <v>59</v>
      </c>
      <c r="K520" s="112" t="s">
        <v>698</v>
      </c>
      <c r="L520" s="4" t="s">
        <v>782</v>
      </c>
      <c r="M520" s="168">
        <f t="shared" si="32"/>
        <v>22990</v>
      </c>
      <c r="N520" s="168">
        <f t="shared" si="33"/>
        <v>0</v>
      </c>
      <c r="O520" s="167">
        <f t="shared" si="34"/>
        <v>22990</v>
      </c>
      <c r="P520" s="167">
        <f t="shared" si="35"/>
        <v>0</v>
      </c>
    </row>
    <row r="521" spans="1:16" ht="15" hidden="1" customHeight="1" x14ac:dyDescent="0.25">
      <c r="A521" s="102">
        <v>4220100130</v>
      </c>
      <c r="B521" s="31" t="s">
        <v>209</v>
      </c>
      <c r="C521" s="32">
        <v>0</v>
      </c>
      <c r="D521" s="32">
        <v>0</v>
      </c>
      <c r="E521" s="32">
        <v>11077</v>
      </c>
      <c r="F521" s="32">
        <v>0</v>
      </c>
      <c r="G521" s="32">
        <v>11077</v>
      </c>
      <c r="H521" s="32">
        <v>0</v>
      </c>
      <c r="I521" s="165" t="s">
        <v>695</v>
      </c>
      <c r="J521" s="165" t="s">
        <v>59</v>
      </c>
      <c r="K521" s="112" t="s">
        <v>698</v>
      </c>
      <c r="L521" s="165" t="s">
        <v>711</v>
      </c>
      <c r="M521" s="168">
        <f t="shared" si="32"/>
        <v>11077</v>
      </c>
      <c r="N521" s="168">
        <f t="shared" si="33"/>
        <v>0</v>
      </c>
      <c r="O521" s="167">
        <f t="shared" si="34"/>
        <v>11077</v>
      </c>
      <c r="P521" s="167">
        <f t="shared" si="35"/>
        <v>0</v>
      </c>
    </row>
    <row r="522" spans="1:16" s="91" customFormat="1" ht="15" hidden="1" customHeight="1" x14ac:dyDescent="0.25">
      <c r="A522" s="102">
        <v>4220100131</v>
      </c>
      <c r="B522" s="31" t="s">
        <v>208</v>
      </c>
      <c r="C522" s="32">
        <v>0</v>
      </c>
      <c r="D522" s="32">
        <v>0</v>
      </c>
      <c r="E522" s="32">
        <v>77625</v>
      </c>
      <c r="F522" s="32">
        <v>0</v>
      </c>
      <c r="G522" s="32">
        <v>77625</v>
      </c>
      <c r="H522" s="32">
        <v>0</v>
      </c>
      <c r="I522" s="165" t="s">
        <v>695</v>
      </c>
      <c r="J522" s="165" t="s">
        <v>59</v>
      </c>
      <c r="K522" s="112" t="s">
        <v>698</v>
      </c>
      <c r="L522" s="165" t="s">
        <v>701</v>
      </c>
      <c r="M522" s="168">
        <f t="shared" si="32"/>
        <v>77625</v>
      </c>
      <c r="N522" s="168">
        <f t="shared" si="33"/>
        <v>0</v>
      </c>
      <c r="O522" s="167">
        <f t="shared" si="34"/>
        <v>77625</v>
      </c>
      <c r="P522" s="167">
        <f t="shared" si="35"/>
        <v>0</v>
      </c>
    </row>
    <row r="523" spans="1:16" ht="15" hidden="1" customHeight="1" x14ac:dyDescent="0.25">
      <c r="A523" s="102">
        <v>4220100132</v>
      </c>
      <c r="B523" s="31" t="s">
        <v>761</v>
      </c>
      <c r="C523" s="32">
        <v>0</v>
      </c>
      <c r="D523" s="32">
        <v>0</v>
      </c>
      <c r="E523" s="32">
        <v>6926700</v>
      </c>
      <c r="F523" s="32">
        <v>0</v>
      </c>
      <c r="G523" s="32">
        <v>6926700</v>
      </c>
      <c r="H523" s="32">
        <v>0</v>
      </c>
      <c r="I523" s="169" t="s">
        <v>695</v>
      </c>
      <c r="J523" s="169" t="s">
        <v>59</v>
      </c>
      <c r="K523" s="113" t="s">
        <v>698</v>
      </c>
      <c r="L523" s="4" t="s">
        <v>792</v>
      </c>
      <c r="M523" s="168">
        <f t="shared" si="32"/>
        <v>6926700</v>
      </c>
      <c r="N523" s="168">
        <f t="shared" si="33"/>
        <v>0</v>
      </c>
      <c r="O523" s="167">
        <f t="shared" si="34"/>
        <v>6926700</v>
      </c>
      <c r="P523" s="167">
        <f t="shared" si="35"/>
        <v>0</v>
      </c>
    </row>
    <row r="524" spans="1:16" ht="15" hidden="1" customHeight="1" x14ac:dyDescent="0.25">
      <c r="A524" s="102">
        <v>4220100133</v>
      </c>
      <c r="B524" s="31" t="s">
        <v>762</v>
      </c>
      <c r="C524" s="32">
        <v>0</v>
      </c>
      <c r="D524" s="32">
        <v>0</v>
      </c>
      <c r="E524" s="32">
        <v>46890</v>
      </c>
      <c r="F524" s="32">
        <v>0</v>
      </c>
      <c r="G524" s="32">
        <v>46890</v>
      </c>
      <c r="H524" s="32">
        <v>0</v>
      </c>
      <c r="I524" s="169" t="s">
        <v>695</v>
      </c>
      <c r="J524" s="169" t="s">
        <v>59</v>
      </c>
      <c r="K524" s="113" t="s">
        <v>698</v>
      </c>
      <c r="L524" s="169" t="s">
        <v>769</v>
      </c>
      <c r="M524" s="168">
        <f t="shared" si="32"/>
        <v>46890</v>
      </c>
      <c r="N524" s="168">
        <f t="shared" si="33"/>
        <v>0</v>
      </c>
      <c r="O524" s="167">
        <f t="shared" si="34"/>
        <v>46890</v>
      </c>
      <c r="P524" s="167">
        <f t="shared" si="35"/>
        <v>0</v>
      </c>
    </row>
    <row r="525" spans="1:16" ht="15" hidden="1" customHeight="1" x14ac:dyDescent="0.25">
      <c r="A525" s="102">
        <v>4220100134</v>
      </c>
      <c r="B525" s="31" t="s">
        <v>763</v>
      </c>
      <c r="C525" s="32">
        <v>0</v>
      </c>
      <c r="D525" s="32">
        <v>0</v>
      </c>
      <c r="E525" s="32">
        <v>374246</v>
      </c>
      <c r="F525" s="32">
        <v>0</v>
      </c>
      <c r="G525" s="32">
        <v>374246</v>
      </c>
      <c r="H525" s="32">
        <v>0</v>
      </c>
      <c r="I525" s="169" t="s">
        <v>695</v>
      </c>
      <c r="J525" s="169" t="s">
        <v>59</v>
      </c>
      <c r="K525" s="113" t="s">
        <v>698</v>
      </c>
      <c r="L525" s="169" t="s">
        <v>770</v>
      </c>
      <c r="M525" s="168">
        <f t="shared" si="32"/>
        <v>374246</v>
      </c>
      <c r="N525" s="168">
        <f t="shared" si="33"/>
        <v>0</v>
      </c>
      <c r="O525" s="167">
        <f t="shared" si="34"/>
        <v>374246</v>
      </c>
      <c r="P525" s="167">
        <f t="shared" si="35"/>
        <v>0</v>
      </c>
    </row>
    <row r="526" spans="1:16" ht="15" hidden="1" customHeight="1" x14ac:dyDescent="0.25">
      <c r="A526" s="102">
        <v>4220100135</v>
      </c>
      <c r="B526" s="31" t="s">
        <v>764</v>
      </c>
      <c r="C526" s="32">
        <v>0</v>
      </c>
      <c r="D526" s="32">
        <v>0</v>
      </c>
      <c r="E526" s="32">
        <v>1426488</v>
      </c>
      <c r="F526" s="32">
        <v>0</v>
      </c>
      <c r="G526" s="32">
        <v>1426488</v>
      </c>
      <c r="H526" s="32">
        <v>0</v>
      </c>
      <c r="I526" s="169" t="s">
        <v>695</v>
      </c>
      <c r="J526" s="169" t="s">
        <v>59</v>
      </c>
      <c r="K526" s="113" t="s">
        <v>698</v>
      </c>
      <c r="L526" s="4" t="s">
        <v>782</v>
      </c>
      <c r="M526" s="168">
        <f t="shared" si="32"/>
        <v>1426488</v>
      </c>
      <c r="N526" s="168">
        <f t="shared" si="33"/>
        <v>0</v>
      </c>
      <c r="O526" s="167">
        <f t="shared" si="34"/>
        <v>1426488</v>
      </c>
      <c r="P526" s="167">
        <f t="shared" si="35"/>
        <v>0</v>
      </c>
    </row>
    <row r="527" spans="1:16" ht="15" hidden="1" customHeight="1" x14ac:dyDescent="0.25">
      <c r="A527" s="102">
        <v>423</v>
      </c>
      <c r="B527" s="31" t="s">
        <v>207</v>
      </c>
      <c r="C527" s="32">
        <v>0</v>
      </c>
      <c r="D527" s="32">
        <v>0</v>
      </c>
      <c r="E527" s="32">
        <v>654366.78</v>
      </c>
      <c r="F527" s="32">
        <v>0</v>
      </c>
      <c r="G527" s="32">
        <v>654366.78</v>
      </c>
      <c r="H527" s="32">
        <v>0</v>
      </c>
      <c r="I527" s="165"/>
      <c r="J527" s="165"/>
      <c r="K527" s="165"/>
      <c r="L527" s="165"/>
      <c r="M527" s="168">
        <f t="shared" si="32"/>
        <v>654367</v>
      </c>
      <c r="N527" s="168">
        <f t="shared" si="33"/>
        <v>0</v>
      </c>
      <c r="O527" s="167">
        <f t="shared" si="34"/>
        <v>654366.78</v>
      </c>
      <c r="P527" s="167">
        <f t="shared" si="35"/>
        <v>0</v>
      </c>
    </row>
    <row r="528" spans="1:16" ht="15" hidden="1" customHeight="1" x14ac:dyDescent="0.25">
      <c r="A528" s="102">
        <v>42301</v>
      </c>
      <c r="B528" s="31" t="s">
        <v>206</v>
      </c>
      <c r="C528" s="32">
        <v>0</v>
      </c>
      <c r="D528" s="32">
        <v>0</v>
      </c>
      <c r="E528" s="32">
        <v>654366.78</v>
      </c>
      <c r="F528" s="32">
        <v>0</v>
      </c>
      <c r="G528" s="32">
        <v>654366.78</v>
      </c>
      <c r="H528" s="32">
        <v>0</v>
      </c>
      <c r="I528" s="165"/>
      <c r="J528" s="165"/>
      <c r="K528" s="165"/>
      <c r="L528" s="165"/>
      <c r="M528" s="168">
        <f t="shared" si="32"/>
        <v>654367</v>
      </c>
      <c r="N528" s="168">
        <f t="shared" si="33"/>
        <v>0</v>
      </c>
      <c r="O528" s="167">
        <f t="shared" si="34"/>
        <v>654366.78</v>
      </c>
      <c r="P528" s="167">
        <f t="shared" si="35"/>
        <v>0</v>
      </c>
    </row>
    <row r="529" spans="1:16" ht="15" hidden="1" customHeight="1" x14ac:dyDescent="0.25">
      <c r="A529" s="102">
        <v>42301001</v>
      </c>
      <c r="B529" s="31" t="s">
        <v>205</v>
      </c>
      <c r="C529" s="32">
        <v>0</v>
      </c>
      <c r="D529" s="32">
        <v>0</v>
      </c>
      <c r="E529" s="32">
        <v>450166</v>
      </c>
      <c r="F529" s="32">
        <v>0</v>
      </c>
      <c r="G529" s="32">
        <v>450166</v>
      </c>
      <c r="H529" s="32">
        <v>0</v>
      </c>
      <c r="I529" s="165" t="s">
        <v>695</v>
      </c>
      <c r="J529" s="165" t="s">
        <v>59</v>
      </c>
      <c r="K529" s="112" t="s">
        <v>698</v>
      </c>
      <c r="L529" s="4" t="s">
        <v>782</v>
      </c>
      <c r="M529" s="168">
        <f t="shared" si="32"/>
        <v>450166</v>
      </c>
      <c r="N529" s="168">
        <f t="shared" si="33"/>
        <v>0</v>
      </c>
      <c r="O529" s="167">
        <f t="shared" si="34"/>
        <v>450166</v>
      </c>
      <c r="P529" s="167">
        <f t="shared" si="35"/>
        <v>0</v>
      </c>
    </row>
    <row r="530" spans="1:16" ht="15" hidden="1" customHeight="1" x14ac:dyDescent="0.25">
      <c r="A530" s="102">
        <v>42301003</v>
      </c>
      <c r="B530" s="31" t="s">
        <v>204</v>
      </c>
      <c r="C530" s="32">
        <v>0</v>
      </c>
      <c r="D530" s="32">
        <v>0</v>
      </c>
      <c r="E530" s="32">
        <v>15848.22</v>
      </c>
      <c r="F530" s="32">
        <v>0</v>
      </c>
      <c r="G530" s="32">
        <v>15848.22</v>
      </c>
      <c r="H530" s="32">
        <v>0</v>
      </c>
      <c r="I530" s="165" t="s">
        <v>695</v>
      </c>
      <c r="J530" s="165" t="s">
        <v>59</v>
      </c>
      <c r="K530" s="112" t="s">
        <v>698</v>
      </c>
      <c r="L530" s="165" t="s">
        <v>108</v>
      </c>
      <c r="M530" s="168">
        <f t="shared" si="32"/>
        <v>15848</v>
      </c>
      <c r="N530" s="168">
        <f t="shared" si="33"/>
        <v>0</v>
      </c>
      <c r="O530" s="167">
        <f t="shared" si="34"/>
        <v>15848.22</v>
      </c>
      <c r="P530" s="167">
        <f t="shared" si="35"/>
        <v>0</v>
      </c>
    </row>
    <row r="531" spans="1:16" ht="15" hidden="1" customHeight="1" x14ac:dyDescent="0.25">
      <c r="A531" s="102">
        <v>42301004</v>
      </c>
      <c r="B531" s="31" t="s">
        <v>203</v>
      </c>
      <c r="C531" s="32">
        <v>0</v>
      </c>
      <c r="D531" s="32">
        <v>0</v>
      </c>
      <c r="E531" s="32">
        <v>104597.5</v>
      </c>
      <c r="F531" s="32">
        <v>0</v>
      </c>
      <c r="G531" s="32">
        <v>104597.5</v>
      </c>
      <c r="H531" s="32">
        <v>0</v>
      </c>
      <c r="I531" s="165" t="s">
        <v>695</v>
      </c>
      <c r="J531" s="165" t="s">
        <v>59</v>
      </c>
      <c r="K531" s="112" t="s">
        <v>698</v>
      </c>
      <c r="L531" s="165" t="s">
        <v>700</v>
      </c>
      <c r="M531" s="168">
        <f t="shared" si="32"/>
        <v>104598</v>
      </c>
      <c r="N531" s="168">
        <f t="shared" si="33"/>
        <v>0</v>
      </c>
      <c r="O531" s="167">
        <f t="shared" si="34"/>
        <v>104597.5</v>
      </c>
      <c r="P531" s="167">
        <f t="shared" si="35"/>
        <v>0</v>
      </c>
    </row>
    <row r="532" spans="1:16" ht="15" hidden="1" customHeight="1" x14ac:dyDescent="0.25">
      <c r="A532" s="102">
        <v>42301005</v>
      </c>
      <c r="B532" s="31" t="s">
        <v>202</v>
      </c>
      <c r="C532" s="32">
        <v>0</v>
      </c>
      <c r="D532" s="32">
        <v>0</v>
      </c>
      <c r="E532" s="32">
        <v>600</v>
      </c>
      <c r="F532" s="32">
        <v>0</v>
      </c>
      <c r="G532" s="32">
        <v>600</v>
      </c>
      <c r="H532" s="32">
        <v>0</v>
      </c>
      <c r="I532" s="165" t="s">
        <v>695</v>
      </c>
      <c r="J532" s="165" t="s">
        <v>59</v>
      </c>
      <c r="K532" s="112" t="s">
        <v>698</v>
      </c>
      <c r="L532" s="165" t="s">
        <v>703</v>
      </c>
      <c r="M532" s="168">
        <f t="shared" si="32"/>
        <v>600</v>
      </c>
      <c r="N532" s="168">
        <f t="shared" si="33"/>
        <v>0</v>
      </c>
      <c r="O532" s="167">
        <f t="shared" si="34"/>
        <v>600</v>
      </c>
      <c r="P532" s="167">
        <f t="shared" si="35"/>
        <v>0</v>
      </c>
    </row>
    <row r="533" spans="1:16" ht="15" hidden="1" customHeight="1" x14ac:dyDescent="0.25">
      <c r="A533" s="102">
        <v>42301006</v>
      </c>
      <c r="B533" s="31" t="s">
        <v>201</v>
      </c>
      <c r="C533" s="32">
        <v>0</v>
      </c>
      <c r="D533" s="32">
        <v>0</v>
      </c>
      <c r="E533" s="32">
        <v>19038</v>
      </c>
      <c r="F533" s="32">
        <v>0</v>
      </c>
      <c r="G533" s="32">
        <v>19038</v>
      </c>
      <c r="H533" s="32">
        <v>0</v>
      </c>
      <c r="I533" s="165" t="s">
        <v>695</v>
      </c>
      <c r="J533" s="165" t="s">
        <v>59</v>
      </c>
      <c r="K533" s="112" t="s">
        <v>698</v>
      </c>
      <c r="L533" s="165" t="s">
        <v>711</v>
      </c>
      <c r="M533" s="168">
        <f t="shared" si="32"/>
        <v>19038</v>
      </c>
      <c r="N533" s="168">
        <f t="shared" si="33"/>
        <v>0</v>
      </c>
      <c r="O533" s="167">
        <f t="shared" si="34"/>
        <v>19038</v>
      </c>
      <c r="P533" s="167">
        <f t="shared" si="35"/>
        <v>0</v>
      </c>
    </row>
    <row r="534" spans="1:16" ht="15" hidden="1" customHeight="1" x14ac:dyDescent="0.25">
      <c r="A534" s="102">
        <v>42301007</v>
      </c>
      <c r="B534" s="31" t="s">
        <v>200</v>
      </c>
      <c r="C534" s="32">
        <v>0</v>
      </c>
      <c r="D534" s="32">
        <v>0</v>
      </c>
      <c r="E534" s="32">
        <v>17458.060000000001</v>
      </c>
      <c r="F534" s="32">
        <v>0</v>
      </c>
      <c r="G534" s="32">
        <v>17458.060000000001</v>
      </c>
      <c r="H534" s="32">
        <v>0</v>
      </c>
      <c r="I534" s="165" t="s">
        <v>695</v>
      </c>
      <c r="J534" s="165" t="s">
        <v>59</v>
      </c>
      <c r="K534" s="112" t="s">
        <v>698</v>
      </c>
      <c r="L534" s="165" t="s">
        <v>696</v>
      </c>
      <c r="M534" s="168">
        <f t="shared" si="32"/>
        <v>17458</v>
      </c>
      <c r="N534" s="168">
        <f t="shared" si="33"/>
        <v>0</v>
      </c>
      <c r="O534" s="167">
        <f t="shared" si="34"/>
        <v>17458.060000000001</v>
      </c>
      <c r="P534" s="167">
        <f t="shared" si="35"/>
        <v>0</v>
      </c>
    </row>
    <row r="535" spans="1:16" ht="15" hidden="1" customHeight="1" x14ac:dyDescent="0.25">
      <c r="A535" s="102">
        <v>42301008</v>
      </c>
      <c r="B535" s="31" t="s">
        <v>199</v>
      </c>
      <c r="C535" s="32">
        <v>0</v>
      </c>
      <c r="D535" s="32">
        <v>0</v>
      </c>
      <c r="E535" s="32">
        <v>4026</v>
      </c>
      <c r="F535" s="32">
        <v>0</v>
      </c>
      <c r="G535" s="32">
        <v>4026</v>
      </c>
      <c r="H535" s="32">
        <v>0</v>
      </c>
      <c r="I535" s="165" t="s">
        <v>695</v>
      </c>
      <c r="J535" s="165" t="s">
        <v>59</v>
      </c>
      <c r="K535" s="112" t="s">
        <v>698</v>
      </c>
      <c r="L535" s="165" t="s">
        <v>711</v>
      </c>
      <c r="M535" s="168">
        <f t="shared" si="32"/>
        <v>4026</v>
      </c>
      <c r="N535" s="168">
        <f t="shared" si="33"/>
        <v>0</v>
      </c>
      <c r="O535" s="167">
        <f t="shared" si="34"/>
        <v>4026</v>
      </c>
      <c r="P535" s="167">
        <f t="shared" si="35"/>
        <v>0</v>
      </c>
    </row>
    <row r="536" spans="1:16" ht="15" hidden="1" customHeight="1" x14ac:dyDescent="0.25">
      <c r="A536" s="102">
        <v>42301009</v>
      </c>
      <c r="B536" s="31" t="s">
        <v>765</v>
      </c>
      <c r="C536" s="32">
        <v>0</v>
      </c>
      <c r="D536" s="32">
        <v>0</v>
      </c>
      <c r="E536" s="32">
        <v>42633</v>
      </c>
      <c r="F536" s="32">
        <v>0</v>
      </c>
      <c r="G536" s="32">
        <v>42633</v>
      </c>
      <c r="H536" s="32">
        <v>0</v>
      </c>
      <c r="I536" s="169" t="s">
        <v>695</v>
      </c>
      <c r="J536" s="169" t="s">
        <v>59</v>
      </c>
      <c r="K536" s="113" t="s">
        <v>698</v>
      </c>
      <c r="L536" s="169" t="s">
        <v>769</v>
      </c>
      <c r="M536" s="168">
        <f t="shared" si="32"/>
        <v>42633</v>
      </c>
      <c r="N536" s="168">
        <f t="shared" si="33"/>
        <v>0</v>
      </c>
      <c r="O536" s="167">
        <f t="shared" si="34"/>
        <v>42633</v>
      </c>
      <c r="P536" s="167">
        <f t="shared" si="35"/>
        <v>0</v>
      </c>
    </row>
    <row r="537" spans="1:16" ht="15" hidden="1" customHeight="1" x14ac:dyDescent="0.25">
      <c r="A537" s="102">
        <v>43</v>
      </c>
      <c r="B537" s="31" t="s">
        <v>198</v>
      </c>
      <c r="C537" s="32">
        <v>0</v>
      </c>
      <c r="D537" s="32">
        <v>0</v>
      </c>
      <c r="E537" s="32">
        <v>1196946.67</v>
      </c>
      <c r="F537" s="32">
        <v>4700.5</v>
      </c>
      <c r="G537" s="32">
        <v>1192246.17</v>
      </c>
      <c r="H537" s="32">
        <v>0</v>
      </c>
      <c r="I537" s="165"/>
      <c r="J537" s="165"/>
      <c r="K537" s="165"/>
      <c r="L537" s="165"/>
      <c r="M537" s="168">
        <f t="shared" si="32"/>
        <v>1192246</v>
      </c>
      <c r="N537" s="168">
        <f t="shared" si="33"/>
        <v>0</v>
      </c>
      <c r="O537" s="167">
        <f t="shared" si="34"/>
        <v>1192246.17</v>
      </c>
      <c r="P537" s="167">
        <f t="shared" si="35"/>
        <v>0</v>
      </c>
    </row>
    <row r="538" spans="1:16" ht="15" hidden="1" customHeight="1" x14ac:dyDescent="0.25">
      <c r="A538" s="102">
        <v>431</v>
      </c>
      <c r="B538" s="31" t="s">
        <v>197</v>
      </c>
      <c r="C538" s="32">
        <v>0</v>
      </c>
      <c r="D538" s="32">
        <v>0</v>
      </c>
      <c r="E538" s="32">
        <v>1196946.67</v>
      </c>
      <c r="F538" s="32">
        <v>4700.5</v>
      </c>
      <c r="G538" s="32">
        <v>1192246.17</v>
      </c>
      <c r="H538" s="32">
        <v>0</v>
      </c>
      <c r="I538" s="165"/>
      <c r="J538" s="165"/>
      <c r="K538" s="165"/>
      <c r="L538" s="165"/>
      <c r="M538" s="168">
        <f t="shared" si="32"/>
        <v>1192246</v>
      </c>
      <c r="N538" s="168">
        <f t="shared" si="33"/>
        <v>0</v>
      </c>
      <c r="O538" s="167">
        <f t="shared" si="34"/>
        <v>1192246.17</v>
      </c>
      <c r="P538" s="167">
        <f t="shared" si="35"/>
        <v>0</v>
      </c>
    </row>
    <row r="539" spans="1:16" ht="15" hidden="1" customHeight="1" x14ac:dyDescent="0.25">
      <c r="A539" s="102">
        <v>43102</v>
      </c>
      <c r="B539" s="31" t="s">
        <v>196</v>
      </c>
      <c r="C539" s="32">
        <v>0</v>
      </c>
      <c r="D539" s="32">
        <v>0</v>
      </c>
      <c r="E539" s="32">
        <v>142477.67000000001</v>
      </c>
      <c r="F539" s="32">
        <v>4700.5</v>
      </c>
      <c r="G539" s="32">
        <v>137777.17000000001</v>
      </c>
      <c r="H539" s="32">
        <v>0</v>
      </c>
      <c r="I539" s="165"/>
      <c r="J539" s="165"/>
      <c r="K539" s="165"/>
      <c r="L539" s="165"/>
      <c r="M539" s="168">
        <f t="shared" si="32"/>
        <v>137777</v>
      </c>
      <c r="N539" s="168">
        <f t="shared" si="33"/>
        <v>0</v>
      </c>
      <c r="O539" s="167">
        <f t="shared" si="34"/>
        <v>137777.17000000001</v>
      </c>
      <c r="P539" s="167">
        <f t="shared" si="35"/>
        <v>0</v>
      </c>
    </row>
    <row r="540" spans="1:16" ht="15" hidden="1" customHeight="1" x14ac:dyDescent="0.25">
      <c r="A540" s="102">
        <v>43102004</v>
      </c>
      <c r="B540" s="31" t="s">
        <v>195</v>
      </c>
      <c r="C540" s="32">
        <v>0</v>
      </c>
      <c r="D540" s="32">
        <v>0</v>
      </c>
      <c r="E540" s="32">
        <v>70699.42</v>
      </c>
      <c r="F540" s="32">
        <v>4700.5</v>
      </c>
      <c r="G540" s="32">
        <v>65998.92</v>
      </c>
      <c r="H540" s="32">
        <v>0</v>
      </c>
      <c r="I540" s="165" t="s">
        <v>695</v>
      </c>
      <c r="J540" s="165" t="s">
        <v>59</v>
      </c>
      <c r="K540" s="165" t="s">
        <v>707</v>
      </c>
      <c r="L540" s="165" t="s">
        <v>114</v>
      </c>
      <c r="M540" s="168">
        <f t="shared" si="32"/>
        <v>65999</v>
      </c>
      <c r="N540" s="168">
        <f t="shared" si="33"/>
        <v>0</v>
      </c>
      <c r="O540" s="167">
        <f t="shared" si="34"/>
        <v>65998.92</v>
      </c>
      <c r="P540" s="167">
        <f t="shared" si="35"/>
        <v>0</v>
      </c>
    </row>
    <row r="541" spans="1:16" ht="15" hidden="1" customHeight="1" x14ac:dyDescent="0.25">
      <c r="A541" s="102">
        <v>43102006</v>
      </c>
      <c r="B541" s="31" t="s">
        <v>194</v>
      </c>
      <c r="C541" s="32">
        <v>0</v>
      </c>
      <c r="D541" s="32">
        <v>0</v>
      </c>
      <c r="E541" s="32">
        <v>71778.25</v>
      </c>
      <c r="F541" s="32">
        <v>0</v>
      </c>
      <c r="G541" s="32">
        <v>71778.25</v>
      </c>
      <c r="H541" s="32">
        <v>0</v>
      </c>
      <c r="I541" s="165" t="s">
        <v>695</v>
      </c>
      <c r="J541" s="165" t="s">
        <v>59</v>
      </c>
      <c r="K541" s="165" t="s">
        <v>707</v>
      </c>
      <c r="L541" s="165" t="s">
        <v>115</v>
      </c>
      <c r="M541" s="168">
        <f t="shared" si="32"/>
        <v>71778</v>
      </c>
      <c r="N541" s="168">
        <f t="shared" si="33"/>
        <v>0</v>
      </c>
      <c r="O541" s="167">
        <f t="shared" si="34"/>
        <v>71778.25</v>
      </c>
      <c r="P541" s="167">
        <f t="shared" si="35"/>
        <v>0</v>
      </c>
    </row>
    <row r="542" spans="1:16" ht="15" hidden="1" customHeight="1" x14ac:dyDescent="0.25">
      <c r="A542" s="102">
        <v>43103</v>
      </c>
      <c r="B542" s="31" t="s">
        <v>766</v>
      </c>
      <c r="C542" s="32">
        <v>0</v>
      </c>
      <c r="D542" s="32">
        <v>0</v>
      </c>
      <c r="E542" s="32">
        <v>1054469</v>
      </c>
      <c r="F542" s="32">
        <v>0</v>
      </c>
      <c r="G542" s="32">
        <v>1054469</v>
      </c>
      <c r="H542" s="32">
        <v>0</v>
      </c>
      <c r="I542" s="169"/>
      <c r="J542" s="169"/>
      <c r="K542" s="169"/>
      <c r="L542" s="169"/>
      <c r="M542" s="168">
        <f t="shared" si="32"/>
        <v>1054469</v>
      </c>
      <c r="N542" s="168">
        <f t="shared" si="33"/>
        <v>0</v>
      </c>
      <c r="O542" s="167">
        <f t="shared" si="34"/>
        <v>1054469</v>
      </c>
      <c r="P542" s="167">
        <f t="shared" si="35"/>
        <v>0</v>
      </c>
    </row>
    <row r="543" spans="1:16" ht="15" hidden="1" customHeight="1" x14ac:dyDescent="0.25">
      <c r="A543" s="102">
        <v>43103001</v>
      </c>
      <c r="B543" s="31" t="s">
        <v>767</v>
      </c>
      <c r="C543" s="32">
        <v>0</v>
      </c>
      <c r="D543" s="32">
        <v>0</v>
      </c>
      <c r="E543" s="32">
        <v>1054469</v>
      </c>
      <c r="F543" s="32">
        <v>0</v>
      </c>
      <c r="G543" s="32">
        <v>1054469</v>
      </c>
      <c r="H543" s="32">
        <v>0</v>
      </c>
      <c r="I543" s="169" t="s">
        <v>695</v>
      </c>
      <c r="J543" s="169" t="s">
        <v>59</v>
      </c>
      <c r="K543" s="169" t="s">
        <v>63</v>
      </c>
      <c r="L543" s="169" t="s">
        <v>116</v>
      </c>
      <c r="M543" s="168">
        <f t="shared" si="32"/>
        <v>1054469</v>
      </c>
      <c r="N543" s="168">
        <f t="shared" si="33"/>
        <v>0</v>
      </c>
      <c r="O543" s="167">
        <f t="shared" si="34"/>
        <v>1054469</v>
      </c>
      <c r="P543" s="167">
        <f t="shared" si="35"/>
        <v>0</v>
      </c>
    </row>
    <row r="544" spans="1:16" ht="15" hidden="1" customHeight="1" x14ac:dyDescent="0.25">
      <c r="A544" s="102">
        <v>44</v>
      </c>
      <c r="B544" s="31" t="s">
        <v>193</v>
      </c>
      <c r="C544" s="32">
        <v>0</v>
      </c>
      <c r="D544" s="32">
        <v>0</v>
      </c>
      <c r="E544" s="32">
        <v>815115.45</v>
      </c>
      <c r="F544" s="32">
        <v>0</v>
      </c>
      <c r="G544" s="32">
        <v>815115.45</v>
      </c>
      <c r="H544" s="32">
        <v>0</v>
      </c>
      <c r="I544" s="165"/>
      <c r="J544" s="165"/>
      <c r="K544" s="165"/>
      <c r="L544" s="165"/>
      <c r="M544" s="168">
        <f t="shared" si="32"/>
        <v>815115</v>
      </c>
      <c r="N544" s="168">
        <f t="shared" si="33"/>
        <v>0</v>
      </c>
      <c r="O544" s="167">
        <f t="shared" si="34"/>
        <v>815115.45</v>
      </c>
      <c r="P544" s="167">
        <f t="shared" si="35"/>
        <v>0</v>
      </c>
    </row>
    <row r="545" spans="1:16" ht="15" hidden="1" customHeight="1" x14ac:dyDescent="0.25">
      <c r="A545" s="102">
        <v>441</v>
      </c>
      <c r="B545" s="31" t="s">
        <v>192</v>
      </c>
      <c r="C545" s="32">
        <v>0</v>
      </c>
      <c r="D545" s="32">
        <v>0</v>
      </c>
      <c r="E545" s="32">
        <v>815115.45</v>
      </c>
      <c r="F545" s="32">
        <v>0</v>
      </c>
      <c r="G545" s="32">
        <v>815115.45</v>
      </c>
      <c r="H545" s="32">
        <v>0</v>
      </c>
      <c r="I545" s="165"/>
      <c r="J545" s="165"/>
      <c r="K545" s="165"/>
      <c r="L545" s="165"/>
      <c r="M545" s="168">
        <f t="shared" si="32"/>
        <v>815115</v>
      </c>
      <c r="N545" s="168">
        <f t="shared" si="33"/>
        <v>0</v>
      </c>
      <c r="O545" s="167">
        <f t="shared" si="34"/>
        <v>815115.45</v>
      </c>
      <c r="P545" s="167">
        <f t="shared" si="35"/>
        <v>0</v>
      </c>
    </row>
    <row r="546" spans="1:16" ht="15" hidden="1" customHeight="1" x14ac:dyDescent="0.25">
      <c r="A546" s="102">
        <v>44101</v>
      </c>
      <c r="B546" s="31" t="s">
        <v>191</v>
      </c>
      <c r="C546" s="32">
        <v>0</v>
      </c>
      <c r="D546" s="32">
        <v>0</v>
      </c>
      <c r="E546" s="32">
        <v>281395</v>
      </c>
      <c r="F546" s="32">
        <v>0</v>
      </c>
      <c r="G546" s="32">
        <v>281395</v>
      </c>
      <c r="H546" s="32">
        <v>0</v>
      </c>
      <c r="I546" s="165"/>
      <c r="J546" s="165"/>
      <c r="K546" s="165"/>
      <c r="L546" s="165"/>
      <c r="M546" s="168">
        <f t="shared" si="32"/>
        <v>281395</v>
      </c>
      <c r="N546" s="168">
        <f t="shared" si="33"/>
        <v>0</v>
      </c>
      <c r="O546" s="167">
        <f t="shared" si="34"/>
        <v>281395</v>
      </c>
      <c r="P546" s="167">
        <f t="shared" si="35"/>
        <v>0</v>
      </c>
    </row>
    <row r="547" spans="1:16" ht="15" customHeight="1" x14ac:dyDescent="0.25">
      <c r="A547" s="102">
        <v>44101001</v>
      </c>
      <c r="B547" s="31" t="s">
        <v>190</v>
      </c>
      <c r="C547" s="32">
        <v>0</v>
      </c>
      <c r="D547" s="32">
        <v>0</v>
      </c>
      <c r="E547" s="32">
        <v>262145</v>
      </c>
      <c r="F547" s="32">
        <v>0</v>
      </c>
      <c r="G547" s="32">
        <v>262145</v>
      </c>
      <c r="H547" s="32">
        <v>0</v>
      </c>
      <c r="I547" s="165" t="s">
        <v>695</v>
      </c>
      <c r="J547" s="165" t="s">
        <v>59</v>
      </c>
      <c r="K547" s="165" t="s">
        <v>706</v>
      </c>
      <c r="L547" s="4" t="s">
        <v>784</v>
      </c>
      <c r="M547" s="168">
        <f t="shared" si="32"/>
        <v>262145</v>
      </c>
      <c r="N547" s="168">
        <f t="shared" si="33"/>
        <v>0</v>
      </c>
      <c r="O547" s="167">
        <f t="shared" si="34"/>
        <v>262145</v>
      </c>
      <c r="P547" s="167">
        <f t="shared" si="35"/>
        <v>0</v>
      </c>
    </row>
    <row r="548" spans="1:16" ht="15" customHeight="1" x14ac:dyDescent="0.25">
      <c r="A548" s="102">
        <v>44101003</v>
      </c>
      <c r="B548" s="31" t="s">
        <v>189</v>
      </c>
      <c r="C548" s="32">
        <v>0</v>
      </c>
      <c r="D548" s="32">
        <v>0</v>
      </c>
      <c r="E548" s="32">
        <v>19250</v>
      </c>
      <c r="F548" s="32">
        <v>0</v>
      </c>
      <c r="G548" s="32">
        <v>19250</v>
      </c>
      <c r="H548" s="32">
        <v>0</v>
      </c>
      <c r="I548" s="165" t="s">
        <v>695</v>
      </c>
      <c r="J548" s="165" t="s">
        <v>59</v>
      </c>
      <c r="K548" s="165" t="s">
        <v>706</v>
      </c>
      <c r="L548" s="4" t="s">
        <v>784</v>
      </c>
      <c r="M548" s="168">
        <f t="shared" si="32"/>
        <v>19250</v>
      </c>
      <c r="N548" s="168">
        <f t="shared" si="33"/>
        <v>0</v>
      </c>
      <c r="O548" s="167">
        <f t="shared" si="34"/>
        <v>19250</v>
      </c>
      <c r="P548" s="167">
        <f t="shared" si="35"/>
        <v>0</v>
      </c>
    </row>
    <row r="549" spans="1:16" ht="15" hidden="1" customHeight="1" x14ac:dyDescent="0.25">
      <c r="A549" s="102">
        <v>44102</v>
      </c>
      <c r="B549" s="31" t="s">
        <v>188</v>
      </c>
      <c r="C549" s="32">
        <v>0</v>
      </c>
      <c r="D549" s="32">
        <v>0</v>
      </c>
      <c r="E549" s="32">
        <v>238391</v>
      </c>
      <c r="F549" s="32">
        <v>0</v>
      </c>
      <c r="G549" s="32">
        <v>238391</v>
      </c>
      <c r="H549" s="32">
        <v>0</v>
      </c>
      <c r="I549" s="165"/>
      <c r="J549" s="165"/>
      <c r="K549" s="165"/>
      <c r="L549" s="165"/>
      <c r="M549" s="168">
        <f t="shared" si="32"/>
        <v>238391</v>
      </c>
      <c r="N549" s="168">
        <f t="shared" si="33"/>
        <v>0</v>
      </c>
      <c r="O549" s="167">
        <f t="shared" si="34"/>
        <v>238391</v>
      </c>
      <c r="P549" s="167">
        <f t="shared" si="35"/>
        <v>0</v>
      </c>
    </row>
    <row r="550" spans="1:16" ht="15" customHeight="1" x14ac:dyDescent="0.25">
      <c r="A550" s="102">
        <v>44102001</v>
      </c>
      <c r="B550" s="31" t="s">
        <v>187</v>
      </c>
      <c r="C550" s="32">
        <v>0</v>
      </c>
      <c r="D550" s="32">
        <v>0</v>
      </c>
      <c r="E550" s="32">
        <v>238391</v>
      </c>
      <c r="F550" s="32">
        <v>0</v>
      </c>
      <c r="G550" s="32">
        <v>238391</v>
      </c>
      <c r="H550" s="32">
        <v>0</v>
      </c>
      <c r="I550" s="165" t="s">
        <v>695</v>
      </c>
      <c r="J550" s="165" t="s">
        <v>59</v>
      </c>
      <c r="K550" s="165" t="s">
        <v>706</v>
      </c>
      <c r="L550" s="4" t="s">
        <v>784</v>
      </c>
      <c r="M550" s="168">
        <f t="shared" si="32"/>
        <v>238391</v>
      </c>
      <c r="N550" s="168">
        <f t="shared" si="33"/>
        <v>0</v>
      </c>
      <c r="O550" s="167">
        <f t="shared" si="34"/>
        <v>238391</v>
      </c>
      <c r="P550" s="167">
        <f t="shared" si="35"/>
        <v>0</v>
      </c>
    </row>
    <row r="551" spans="1:16" ht="15" hidden="1" customHeight="1" x14ac:dyDescent="0.25">
      <c r="A551" s="102">
        <v>44103</v>
      </c>
      <c r="B551" s="31" t="s">
        <v>186</v>
      </c>
      <c r="C551" s="32">
        <v>0</v>
      </c>
      <c r="D551" s="32">
        <v>0</v>
      </c>
      <c r="E551" s="32">
        <v>19127.5</v>
      </c>
      <c r="F551" s="32">
        <v>0</v>
      </c>
      <c r="G551" s="32">
        <v>19127.5</v>
      </c>
      <c r="H551" s="32">
        <v>0</v>
      </c>
      <c r="I551" s="165"/>
      <c r="J551" s="165"/>
      <c r="K551" s="165"/>
      <c r="L551" s="165"/>
      <c r="M551" s="168">
        <f t="shared" si="32"/>
        <v>19128</v>
      </c>
      <c r="N551" s="168">
        <f t="shared" si="33"/>
        <v>0</v>
      </c>
      <c r="O551" s="167">
        <f t="shared" si="34"/>
        <v>19127.5</v>
      </c>
      <c r="P551" s="167">
        <f t="shared" si="35"/>
        <v>0</v>
      </c>
    </row>
    <row r="552" spans="1:16" ht="15" customHeight="1" x14ac:dyDescent="0.25">
      <c r="A552" s="102">
        <v>44103001</v>
      </c>
      <c r="B552" s="31" t="s">
        <v>185</v>
      </c>
      <c r="C552" s="32">
        <v>0</v>
      </c>
      <c r="D552" s="32">
        <v>0</v>
      </c>
      <c r="E552" s="32">
        <v>9881</v>
      </c>
      <c r="F552" s="32">
        <v>0</v>
      </c>
      <c r="G552" s="32">
        <v>9881</v>
      </c>
      <c r="H552" s="32">
        <v>0</v>
      </c>
      <c r="I552" s="165" t="s">
        <v>695</v>
      </c>
      <c r="J552" s="165" t="s">
        <v>59</v>
      </c>
      <c r="K552" s="165" t="s">
        <v>706</v>
      </c>
      <c r="L552" s="165" t="s">
        <v>709</v>
      </c>
      <c r="M552" s="168">
        <f t="shared" si="32"/>
        <v>9881</v>
      </c>
      <c r="N552" s="168">
        <f t="shared" si="33"/>
        <v>0</v>
      </c>
      <c r="O552" s="167">
        <f t="shared" si="34"/>
        <v>9881</v>
      </c>
      <c r="P552" s="167">
        <f t="shared" si="35"/>
        <v>0</v>
      </c>
    </row>
    <row r="553" spans="1:16" ht="15" customHeight="1" x14ac:dyDescent="0.25">
      <c r="A553" s="102">
        <v>44103002</v>
      </c>
      <c r="B553" s="31" t="s">
        <v>184</v>
      </c>
      <c r="C553" s="32">
        <v>0</v>
      </c>
      <c r="D553" s="32">
        <v>0</v>
      </c>
      <c r="E553" s="32">
        <v>725</v>
      </c>
      <c r="F553" s="32">
        <v>0</v>
      </c>
      <c r="G553" s="32">
        <v>725</v>
      </c>
      <c r="H553" s="32">
        <v>0</v>
      </c>
      <c r="I553" s="165" t="s">
        <v>695</v>
      </c>
      <c r="J553" s="165" t="s">
        <v>59</v>
      </c>
      <c r="K553" s="165" t="s">
        <v>706</v>
      </c>
      <c r="L553" s="165" t="s">
        <v>96</v>
      </c>
      <c r="M553" s="168">
        <f t="shared" si="32"/>
        <v>725</v>
      </c>
      <c r="N553" s="168">
        <f t="shared" si="33"/>
        <v>0</v>
      </c>
      <c r="O553" s="167">
        <f t="shared" si="34"/>
        <v>725</v>
      </c>
      <c r="P553" s="167">
        <f t="shared" si="35"/>
        <v>0</v>
      </c>
    </row>
    <row r="554" spans="1:16" ht="15" customHeight="1" x14ac:dyDescent="0.25">
      <c r="A554" s="102">
        <v>44103003</v>
      </c>
      <c r="B554" s="31" t="s">
        <v>183</v>
      </c>
      <c r="C554" s="32">
        <v>0</v>
      </c>
      <c r="D554" s="32">
        <v>0</v>
      </c>
      <c r="E554" s="32">
        <v>6812</v>
      </c>
      <c r="F554" s="32">
        <v>0</v>
      </c>
      <c r="G554" s="32">
        <v>6812</v>
      </c>
      <c r="H554" s="32">
        <v>0</v>
      </c>
      <c r="I554" s="165" t="s">
        <v>695</v>
      </c>
      <c r="J554" s="165" t="s">
        <v>59</v>
      </c>
      <c r="K554" s="165" t="s">
        <v>706</v>
      </c>
      <c r="L554" s="4" t="s">
        <v>784</v>
      </c>
      <c r="M554" s="168">
        <f t="shared" si="32"/>
        <v>6812</v>
      </c>
      <c r="N554" s="168">
        <f t="shared" si="33"/>
        <v>0</v>
      </c>
      <c r="O554" s="167">
        <f t="shared" si="34"/>
        <v>6812</v>
      </c>
      <c r="P554" s="167">
        <f t="shared" si="35"/>
        <v>0</v>
      </c>
    </row>
    <row r="555" spans="1:16" ht="15" customHeight="1" x14ac:dyDescent="0.25">
      <c r="A555" s="102">
        <v>44103004</v>
      </c>
      <c r="B555" s="31" t="s">
        <v>182</v>
      </c>
      <c r="C555" s="32">
        <v>0</v>
      </c>
      <c r="D555" s="32">
        <v>0</v>
      </c>
      <c r="E555" s="32">
        <v>1709.5</v>
      </c>
      <c r="F555" s="32">
        <v>0</v>
      </c>
      <c r="G555" s="32">
        <v>1709.5</v>
      </c>
      <c r="H555" s="32">
        <v>0</v>
      </c>
      <c r="I555" s="165" t="s">
        <v>695</v>
      </c>
      <c r="J555" s="165" t="s">
        <v>59</v>
      </c>
      <c r="K555" s="165" t="s">
        <v>706</v>
      </c>
      <c r="L555" s="165" t="s">
        <v>112</v>
      </c>
      <c r="M555" s="168">
        <f t="shared" si="32"/>
        <v>1710</v>
      </c>
      <c r="N555" s="168">
        <f t="shared" si="33"/>
        <v>0</v>
      </c>
      <c r="O555" s="167">
        <f t="shared" si="34"/>
        <v>1709.5</v>
      </c>
      <c r="P555" s="167">
        <f t="shared" si="35"/>
        <v>0</v>
      </c>
    </row>
    <row r="556" spans="1:16" ht="15" hidden="1" customHeight="1" x14ac:dyDescent="0.25">
      <c r="A556" s="102">
        <v>44104</v>
      </c>
      <c r="B556" s="31" t="s">
        <v>181</v>
      </c>
      <c r="C556" s="32">
        <v>0</v>
      </c>
      <c r="D556" s="32">
        <v>0</v>
      </c>
      <c r="E556" s="32">
        <v>14253.66</v>
      </c>
      <c r="F556" s="32">
        <v>0</v>
      </c>
      <c r="G556" s="32">
        <v>14253.66</v>
      </c>
      <c r="H556" s="32">
        <v>0</v>
      </c>
      <c r="I556" s="165"/>
      <c r="J556" s="165"/>
      <c r="K556" s="165"/>
      <c r="L556" s="165"/>
      <c r="M556" s="168">
        <f t="shared" si="32"/>
        <v>14254</v>
      </c>
      <c r="N556" s="168">
        <f t="shared" si="33"/>
        <v>0</v>
      </c>
      <c r="O556" s="167">
        <f t="shared" si="34"/>
        <v>14253.66</v>
      </c>
      <c r="P556" s="167">
        <f t="shared" si="35"/>
        <v>0</v>
      </c>
    </row>
    <row r="557" spans="1:16" ht="15" customHeight="1" x14ac:dyDescent="0.25">
      <c r="A557" s="102">
        <v>44104001</v>
      </c>
      <c r="B557" s="31" t="s">
        <v>180</v>
      </c>
      <c r="C557" s="32">
        <v>0</v>
      </c>
      <c r="D557" s="32">
        <v>0</v>
      </c>
      <c r="E557" s="32">
        <v>13241.66</v>
      </c>
      <c r="F557" s="32">
        <v>0</v>
      </c>
      <c r="G557" s="32">
        <v>13241.66</v>
      </c>
      <c r="H557" s="32">
        <v>0</v>
      </c>
      <c r="I557" s="165" t="s">
        <v>695</v>
      </c>
      <c r="J557" s="165" t="s">
        <v>59</v>
      </c>
      <c r="K557" s="165" t="s">
        <v>706</v>
      </c>
      <c r="L557" s="165" t="s">
        <v>111</v>
      </c>
      <c r="M557" s="168">
        <f t="shared" si="32"/>
        <v>13242</v>
      </c>
      <c r="N557" s="168">
        <f t="shared" si="33"/>
        <v>0</v>
      </c>
      <c r="O557" s="167">
        <f t="shared" si="34"/>
        <v>13241.66</v>
      </c>
      <c r="P557" s="167">
        <f t="shared" si="35"/>
        <v>0</v>
      </c>
    </row>
    <row r="558" spans="1:16" ht="15" customHeight="1" x14ac:dyDescent="0.25">
      <c r="A558" s="102">
        <v>44104002</v>
      </c>
      <c r="B558" s="31" t="s">
        <v>179</v>
      </c>
      <c r="C558" s="32">
        <v>0</v>
      </c>
      <c r="D558" s="32">
        <v>0</v>
      </c>
      <c r="E558" s="32">
        <v>1012</v>
      </c>
      <c r="F558" s="32">
        <v>0</v>
      </c>
      <c r="G558" s="32">
        <v>1012</v>
      </c>
      <c r="H558" s="32">
        <v>0</v>
      </c>
      <c r="I558" s="165" t="s">
        <v>695</v>
      </c>
      <c r="J558" s="165" t="s">
        <v>59</v>
      </c>
      <c r="K558" s="165" t="s">
        <v>706</v>
      </c>
      <c r="L558" s="165" t="s">
        <v>112</v>
      </c>
      <c r="M558" s="168">
        <f t="shared" si="32"/>
        <v>1012</v>
      </c>
      <c r="N558" s="168">
        <f t="shared" si="33"/>
        <v>0</v>
      </c>
      <c r="O558" s="167">
        <f t="shared" si="34"/>
        <v>1012</v>
      </c>
      <c r="P558" s="167">
        <f t="shared" si="35"/>
        <v>0</v>
      </c>
    </row>
    <row r="559" spans="1:16" ht="15" hidden="1" customHeight="1" x14ac:dyDescent="0.25">
      <c r="A559" s="102">
        <v>44105</v>
      </c>
      <c r="B559" s="31" t="s">
        <v>178</v>
      </c>
      <c r="C559" s="32">
        <v>0</v>
      </c>
      <c r="D559" s="32">
        <v>0</v>
      </c>
      <c r="E559" s="32">
        <v>261948.29</v>
      </c>
      <c r="F559" s="32">
        <v>0</v>
      </c>
      <c r="G559" s="32">
        <v>261948.29</v>
      </c>
      <c r="H559" s="32">
        <v>0</v>
      </c>
      <c r="I559" s="165"/>
      <c r="J559" s="165"/>
      <c r="K559" s="165"/>
      <c r="L559" s="165"/>
      <c r="M559" s="168">
        <f t="shared" si="32"/>
        <v>261948</v>
      </c>
      <c r="N559" s="168">
        <f t="shared" si="33"/>
        <v>0</v>
      </c>
      <c r="O559" s="167">
        <f t="shared" si="34"/>
        <v>261948.29</v>
      </c>
      <c r="P559" s="167">
        <f t="shared" si="35"/>
        <v>0</v>
      </c>
    </row>
    <row r="560" spans="1:16" ht="15" customHeight="1" x14ac:dyDescent="0.25">
      <c r="A560" s="102">
        <v>44105002</v>
      </c>
      <c r="B560" s="31" t="s">
        <v>177</v>
      </c>
      <c r="C560" s="32">
        <v>0</v>
      </c>
      <c r="D560" s="32">
        <v>0</v>
      </c>
      <c r="E560" s="32">
        <v>35718</v>
      </c>
      <c r="F560" s="32">
        <v>0</v>
      </c>
      <c r="G560" s="32">
        <v>35718</v>
      </c>
      <c r="H560" s="32">
        <v>0</v>
      </c>
      <c r="I560" s="165" t="s">
        <v>695</v>
      </c>
      <c r="J560" s="165" t="s">
        <v>59</v>
      </c>
      <c r="K560" s="165" t="s">
        <v>706</v>
      </c>
      <c r="L560" s="165" t="s">
        <v>110</v>
      </c>
      <c r="M560" s="168">
        <f t="shared" si="32"/>
        <v>35718</v>
      </c>
      <c r="N560" s="168">
        <f t="shared" si="33"/>
        <v>0</v>
      </c>
      <c r="O560" s="167">
        <f t="shared" si="34"/>
        <v>35718</v>
      </c>
      <c r="P560" s="167">
        <f t="shared" si="35"/>
        <v>0</v>
      </c>
    </row>
    <row r="561" spans="1:16" ht="15" customHeight="1" x14ac:dyDescent="0.25">
      <c r="A561" s="102">
        <v>44105003</v>
      </c>
      <c r="B561" s="31" t="s">
        <v>176</v>
      </c>
      <c r="C561" s="32">
        <v>0</v>
      </c>
      <c r="D561" s="32">
        <v>0</v>
      </c>
      <c r="E561" s="32">
        <v>105743</v>
      </c>
      <c r="F561" s="32">
        <v>0</v>
      </c>
      <c r="G561" s="32">
        <v>105743</v>
      </c>
      <c r="H561" s="32">
        <v>0</v>
      </c>
      <c r="I561" s="165" t="s">
        <v>695</v>
      </c>
      <c r="J561" s="165" t="s">
        <v>59</v>
      </c>
      <c r="K561" s="165" t="s">
        <v>706</v>
      </c>
      <c r="L561" s="165" t="s">
        <v>109</v>
      </c>
      <c r="M561" s="168">
        <f t="shared" si="32"/>
        <v>105743</v>
      </c>
      <c r="N561" s="168">
        <f t="shared" si="33"/>
        <v>0</v>
      </c>
      <c r="O561" s="167">
        <f t="shared" si="34"/>
        <v>105743</v>
      </c>
      <c r="P561" s="167">
        <f t="shared" si="35"/>
        <v>0</v>
      </c>
    </row>
    <row r="562" spans="1:16" ht="15" customHeight="1" x14ac:dyDescent="0.25">
      <c r="A562" s="102">
        <v>44105004</v>
      </c>
      <c r="B562" s="31" t="s">
        <v>175</v>
      </c>
      <c r="C562" s="32">
        <v>0</v>
      </c>
      <c r="D562" s="32">
        <v>0</v>
      </c>
      <c r="E562" s="32">
        <v>49886</v>
      </c>
      <c r="F562" s="32">
        <v>0</v>
      </c>
      <c r="G562" s="32">
        <v>49886</v>
      </c>
      <c r="H562" s="32">
        <v>0</v>
      </c>
      <c r="I562" s="165" t="s">
        <v>695</v>
      </c>
      <c r="J562" s="165" t="s">
        <v>59</v>
      </c>
      <c r="K562" s="165" t="s">
        <v>706</v>
      </c>
      <c r="L562" s="165" t="s">
        <v>141</v>
      </c>
      <c r="M562" s="168">
        <f t="shared" si="32"/>
        <v>49886</v>
      </c>
      <c r="N562" s="168">
        <f t="shared" si="33"/>
        <v>0</v>
      </c>
      <c r="O562" s="167">
        <f t="shared" si="34"/>
        <v>49886</v>
      </c>
      <c r="P562" s="167">
        <f t="shared" si="35"/>
        <v>0</v>
      </c>
    </row>
    <row r="563" spans="1:16" ht="15" customHeight="1" x14ac:dyDescent="0.25">
      <c r="A563" s="102">
        <v>44105005</v>
      </c>
      <c r="B563" s="31" t="s">
        <v>174</v>
      </c>
      <c r="C563" s="32">
        <v>0</v>
      </c>
      <c r="D563" s="32">
        <v>0</v>
      </c>
      <c r="E563" s="32">
        <v>30442.3</v>
      </c>
      <c r="F563" s="32">
        <v>0</v>
      </c>
      <c r="G563" s="32">
        <v>30442.3</v>
      </c>
      <c r="H563" s="32">
        <v>0</v>
      </c>
      <c r="I563" s="165" t="s">
        <v>695</v>
      </c>
      <c r="J563" s="165" t="s">
        <v>59</v>
      </c>
      <c r="K563" s="165" t="s">
        <v>706</v>
      </c>
      <c r="L563" s="165" t="s">
        <v>141</v>
      </c>
      <c r="M563" s="168">
        <f t="shared" si="32"/>
        <v>30442</v>
      </c>
      <c r="N563" s="168">
        <f t="shared" si="33"/>
        <v>0</v>
      </c>
      <c r="O563" s="167">
        <f t="shared" si="34"/>
        <v>30442.3</v>
      </c>
      <c r="P563" s="167">
        <f t="shared" si="35"/>
        <v>0</v>
      </c>
    </row>
    <row r="564" spans="1:16" ht="15" customHeight="1" x14ac:dyDescent="0.25">
      <c r="A564" s="102">
        <v>44105006</v>
      </c>
      <c r="B564" s="31" t="s">
        <v>173</v>
      </c>
      <c r="C564" s="32">
        <v>0</v>
      </c>
      <c r="D564" s="32">
        <v>0</v>
      </c>
      <c r="E564" s="32">
        <v>28650</v>
      </c>
      <c r="F564" s="32">
        <v>0</v>
      </c>
      <c r="G564" s="32">
        <v>28650</v>
      </c>
      <c r="H564" s="32">
        <v>0</v>
      </c>
      <c r="I564" s="165" t="s">
        <v>695</v>
      </c>
      <c r="J564" s="165" t="s">
        <v>59</v>
      </c>
      <c r="K564" s="165" t="s">
        <v>706</v>
      </c>
      <c r="L564" s="165" t="s">
        <v>710</v>
      </c>
      <c r="M564" s="168">
        <f t="shared" si="32"/>
        <v>28650</v>
      </c>
      <c r="N564" s="168">
        <f t="shared" si="33"/>
        <v>0</v>
      </c>
      <c r="O564" s="167">
        <f t="shared" si="34"/>
        <v>28650</v>
      </c>
      <c r="P564" s="167">
        <f t="shared" si="35"/>
        <v>0</v>
      </c>
    </row>
    <row r="565" spans="1:16" ht="15" customHeight="1" x14ac:dyDescent="0.25">
      <c r="A565" s="102">
        <v>44105007</v>
      </c>
      <c r="B565" s="31" t="s">
        <v>172</v>
      </c>
      <c r="C565" s="32">
        <v>0</v>
      </c>
      <c r="D565" s="32">
        <v>0</v>
      </c>
      <c r="E565" s="32">
        <v>11508.99</v>
      </c>
      <c r="F565" s="32">
        <v>0</v>
      </c>
      <c r="G565" s="32">
        <v>11508.99</v>
      </c>
      <c r="H565" s="32">
        <v>0</v>
      </c>
      <c r="I565" s="165" t="s">
        <v>695</v>
      </c>
      <c r="J565" s="165" t="s">
        <v>59</v>
      </c>
      <c r="K565" s="165" t="s">
        <v>706</v>
      </c>
      <c r="L565" s="165" t="s">
        <v>142</v>
      </c>
      <c r="M565" s="168">
        <f t="shared" si="32"/>
        <v>11509</v>
      </c>
      <c r="N565" s="168">
        <f t="shared" si="33"/>
        <v>0</v>
      </c>
      <c r="O565" s="167">
        <f t="shared" si="34"/>
        <v>11508.99</v>
      </c>
      <c r="P565" s="167">
        <f t="shared" si="35"/>
        <v>0</v>
      </c>
    </row>
    <row r="566" spans="1:16" ht="15" hidden="1" customHeight="1" x14ac:dyDescent="0.25">
      <c r="A566" s="102"/>
      <c r="B566" s="30" t="s">
        <v>171</v>
      </c>
      <c r="C566" s="33">
        <v>196102808.34</v>
      </c>
      <c r="D566" s="33">
        <v>196102808.34</v>
      </c>
      <c r="E566" s="33">
        <v>130427372.20999999</v>
      </c>
      <c r="F566" s="33">
        <v>130427372.20999999</v>
      </c>
      <c r="G566" s="33">
        <v>235559648.58000001</v>
      </c>
      <c r="H566" s="33">
        <v>235559648.58000001</v>
      </c>
      <c r="I566" s="166"/>
      <c r="J566" s="165"/>
      <c r="K566" s="164"/>
      <c r="L566" s="164"/>
      <c r="M566" s="163">
        <f>SUM(M5:M565)</f>
        <v>171303627</v>
      </c>
      <c r="N566" s="163">
        <f>SUM(N5:N565)</f>
        <v>164671528</v>
      </c>
      <c r="O566" s="163">
        <f>SUM(O5:O565)</f>
        <v>171303629.35999975</v>
      </c>
      <c r="P566" s="163">
        <f>SUM(P5:P565)</f>
        <v>164671525.86999989</v>
      </c>
    </row>
    <row r="567" spans="1:16" x14ac:dyDescent="0.25">
      <c r="M567" s="162">
        <f>SUBTOTAL(9,M4:M565)</f>
        <v>815116</v>
      </c>
      <c r="N567" s="162">
        <f>SUBTOTAL(9,N4:N565)</f>
        <v>0</v>
      </c>
      <c r="O567" s="162">
        <f>SUBTOTAL(9,O4:O565)</f>
        <v>815115.45000000007</v>
      </c>
      <c r="P567" s="162">
        <f>SUBTOTAL(9,P4:P565)</f>
        <v>0</v>
      </c>
    </row>
  </sheetData>
  <autoFilter ref="A4:P566" xr:uid="{00000000-0009-0000-0000-00000D000000}">
    <filterColumn colId="10">
      <filters>
        <filter val="مصروفات جمع التبرعات والهبات - غير مقيدة"/>
      </filters>
    </filterColumn>
  </autoFilter>
  <mergeCells count="3">
    <mergeCell ref="A1:H1"/>
    <mergeCell ref="A2:H2"/>
    <mergeCell ref="A3:H3"/>
  </mergeCells>
  <pageMargins left="0.74803149606299213" right="0.74803149606299213" top="0.74803149606299213" bottom="0.51181102362204722" header="0.51181102362204722" footer="0.7480314960629921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51"/>
  <sheetViews>
    <sheetView rightToLeft="1" zoomScaleNormal="100" zoomScaleSheetLayoutView="120" zoomScalePageLayoutView="130" workbookViewId="0">
      <selection activeCell="L9" sqref="L9"/>
    </sheetView>
  </sheetViews>
  <sheetFormatPr defaultColWidth="9.375" defaultRowHeight="20.25" x14ac:dyDescent="0.2"/>
  <cols>
    <col min="1" max="1" width="1" style="35" customWidth="1"/>
    <col min="2" max="2" width="47.25" style="35" customWidth="1"/>
    <col min="3" max="3" width="9.375" style="35" customWidth="1"/>
    <col min="4" max="4" width="2.375" style="35" customWidth="1"/>
    <col min="5" max="5" width="12.75" style="35" customWidth="1"/>
    <col min="6" max="6" width="2.375" style="35" customWidth="1"/>
    <col min="7" max="7" width="14.625" style="27" customWidth="1"/>
    <col min="8" max="8" width="2.625" style="27" customWidth="1"/>
    <col min="9" max="9" width="1.25" style="35" customWidth="1"/>
    <col min="10" max="10" width="12.5" style="35" customWidth="1"/>
    <col min="11" max="248" width="9.375" style="35"/>
    <col min="249" max="249" width="12.5" style="35" customWidth="1"/>
    <col min="250" max="250" width="31.875" style="35" customWidth="1"/>
    <col min="251" max="251" width="5" style="35" customWidth="1"/>
    <col min="252" max="252" width="1.875" style="35" customWidth="1"/>
    <col min="253" max="253" width="7.5" style="35" customWidth="1"/>
    <col min="254" max="254" width="2.375" style="35" customWidth="1"/>
    <col min="255" max="255" width="23" style="35" bestFit="1" customWidth="1"/>
    <col min="256" max="256" width="1.5" style="35" customWidth="1"/>
    <col min="257" max="257" width="23" style="35" bestFit="1" customWidth="1"/>
    <col min="258" max="258" width="1.5" style="35" customWidth="1"/>
    <col min="259" max="259" width="19.5" style="35" customWidth="1"/>
    <col min="260" max="260" width="29.375" style="35" customWidth="1"/>
    <col min="261" max="504" width="9.375" style="35"/>
    <col min="505" max="505" width="12.5" style="35" customWidth="1"/>
    <col min="506" max="506" width="31.875" style="35" customWidth="1"/>
    <col min="507" max="507" width="5" style="35" customWidth="1"/>
    <col min="508" max="508" width="1.875" style="35" customWidth="1"/>
    <col min="509" max="509" width="7.5" style="35" customWidth="1"/>
    <col min="510" max="510" width="2.375" style="35" customWidth="1"/>
    <col min="511" max="511" width="23" style="35" bestFit="1" customWidth="1"/>
    <col min="512" max="512" width="1.5" style="35" customWidth="1"/>
    <col min="513" max="513" width="23" style="35" bestFit="1" customWidth="1"/>
    <col min="514" max="514" width="1.5" style="35" customWidth="1"/>
    <col min="515" max="515" width="19.5" style="35" customWidth="1"/>
    <col min="516" max="516" width="29.375" style="35" customWidth="1"/>
    <col min="517" max="760" width="9.375" style="35"/>
    <col min="761" max="761" width="12.5" style="35" customWidth="1"/>
    <col min="762" max="762" width="31.875" style="35" customWidth="1"/>
    <col min="763" max="763" width="5" style="35" customWidth="1"/>
    <col min="764" max="764" width="1.875" style="35" customWidth="1"/>
    <col min="765" max="765" width="7.5" style="35" customWidth="1"/>
    <col min="766" max="766" width="2.375" style="35" customWidth="1"/>
    <col min="767" max="767" width="23" style="35" bestFit="1" customWidth="1"/>
    <col min="768" max="768" width="1.5" style="35" customWidth="1"/>
    <col min="769" max="769" width="23" style="35" bestFit="1" customWidth="1"/>
    <col min="770" max="770" width="1.5" style="35" customWidth="1"/>
    <col min="771" max="771" width="19.5" style="35" customWidth="1"/>
    <col min="772" max="772" width="29.375" style="35" customWidth="1"/>
    <col min="773" max="1016" width="9.375" style="35"/>
    <col min="1017" max="1017" width="12.5" style="35" customWidth="1"/>
    <col min="1018" max="1018" width="31.875" style="35" customWidth="1"/>
    <col min="1019" max="1019" width="5" style="35" customWidth="1"/>
    <col min="1020" max="1020" width="1.875" style="35" customWidth="1"/>
    <col min="1021" max="1021" width="7.5" style="35" customWidth="1"/>
    <col min="1022" max="1022" width="2.375" style="35" customWidth="1"/>
    <col min="1023" max="1023" width="23" style="35" bestFit="1" customWidth="1"/>
    <col min="1024" max="1024" width="1.5" style="35" customWidth="1"/>
    <col min="1025" max="1025" width="23" style="35" bestFit="1" customWidth="1"/>
    <col min="1026" max="1026" width="1.5" style="35" customWidth="1"/>
    <col min="1027" max="1027" width="19.5" style="35" customWidth="1"/>
    <col min="1028" max="1028" width="29.375" style="35" customWidth="1"/>
    <col min="1029" max="1272" width="9.375" style="35"/>
    <col min="1273" max="1273" width="12.5" style="35" customWidth="1"/>
    <col min="1274" max="1274" width="31.875" style="35" customWidth="1"/>
    <col min="1275" max="1275" width="5" style="35" customWidth="1"/>
    <col min="1276" max="1276" width="1.875" style="35" customWidth="1"/>
    <col min="1277" max="1277" width="7.5" style="35" customWidth="1"/>
    <col min="1278" max="1278" width="2.375" style="35" customWidth="1"/>
    <col min="1279" max="1279" width="23" style="35" bestFit="1" customWidth="1"/>
    <col min="1280" max="1280" width="1.5" style="35" customWidth="1"/>
    <col min="1281" max="1281" width="23" style="35" bestFit="1" customWidth="1"/>
    <col min="1282" max="1282" width="1.5" style="35" customWidth="1"/>
    <col min="1283" max="1283" width="19.5" style="35" customWidth="1"/>
    <col min="1284" max="1284" width="29.375" style="35" customWidth="1"/>
    <col min="1285" max="1528" width="9.375" style="35"/>
    <col min="1529" max="1529" width="12.5" style="35" customWidth="1"/>
    <col min="1530" max="1530" width="31.875" style="35" customWidth="1"/>
    <col min="1531" max="1531" width="5" style="35" customWidth="1"/>
    <col min="1532" max="1532" width="1.875" style="35" customWidth="1"/>
    <col min="1533" max="1533" width="7.5" style="35" customWidth="1"/>
    <col min="1534" max="1534" width="2.375" style="35" customWidth="1"/>
    <col min="1535" max="1535" width="23" style="35" bestFit="1" customWidth="1"/>
    <col min="1536" max="1536" width="1.5" style="35" customWidth="1"/>
    <col min="1537" max="1537" width="23" style="35" bestFit="1" customWidth="1"/>
    <col min="1538" max="1538" width="1.5" style="35" customWidth="1"/>
    <col min="1539" max="1539" width="19.5" style="35" customWidth="1"/>
    <col min="1540" max="1540" width="29.375" style="35" customWidth="1"/>
    <col min="1541" max="1784" width="9.375" style="35"/>
    <col min="1785" max="1785" width="12.5" style="35" customWidth="1"/>
    <col min="1786" max="1786" width="31.875" style="35" customWidth="1"/>
    <col min="1787" max="1787" width="5" style="35" customWidth="1"/>
    <col min="1788" max="1788" width="1.875" style="35" customWidth="1"/>
    <col min="1789" max="1789" width="7.5" style="35" customWidth="1"/>
    <col min="1790" max="1790" width="2.375" style="35" customWidth="1"/>
    <col min="1791" max="1791" width="23" style="35" bestFit="1" customWidth="1"/>
    <col min="1792" max="1792" width="1.5" style="35" customWidth="1"/>
    <col min="1793" max="1793" width="23" style="35" bestFit="1" customWidth="1"/>
    <col min="1794" max="1794" width="1.5" style="35" customWidth="1"/>
    <col min="1795" max="1795" width="19.5" style="35" customWidth="1"/>
    <col min="1796" max="1796" width="29.375" style="35" customWidth="1"/>
    <col min="1797" max="2040" width="9.375" style="35"/>
    <col min="2041" max="2041" width="12.5" style="35" customWidth="1"/>
    <col min="2042" max="2042" width="31.875" style="35" customWidth="1"/>
    <col min="2043" max="2043" width="5" style="35" customWidth="1"/>
    <col min="2044" max="2044" width="1.875" style="35" customWidth="1"/>
    <col min="2045" max="2045" width="7.5" style="35" customWidth="1"/>
    <col min="2046" max="2046" width="2.375" style="35" customWidth="1"/>
    <col min="2047" max="2047" width="23" style="35" bestFit="1" customWidth="1"/>
    <col min="2048" max="2048" width="1.5" style="35" customWidth="1"/>
    <col min="2049" max="2049" width="23" style="35" bestFit="1" customWidth="1"/>
    <col min="2050" max="2050" width="1.5" style="35" customWidth="1"/>
    <col min="2051" max="2051" width="19.5" style="35" customWidth="1"/>
    <col min="2052" max="2052" width="29.375" style="35" customWidth="1"/>
    <col min="2053" max="2296" width="9.375" style="35"/>
    <col min="2297" max="2297" width="12.5" style="35" customWidth="1"/>
    <col min="2298" max="2298" width="31.875" style="35" customWidth="1"/>
    <col min="2299" max="2299" width="5" style="35" customWidth="1"/>
    <col min="2300" max="2300" width="1.875" style="35" customWidth="1"/>
    <col min="2301" max="2301" width="7.5" style="35" customWidth="1"/>
    <col min="2302" max="2302" width="2.375" style="35" customWidth="1"/>
    <col min="2303" max="2303" width="23" style="35" bestFit="1" customWidth="1"/>
    <col min="2304" max="2304" width="1.5" style="35" customWidth="1"/>
    <col min="2305" max="2305" width="23" style="35" bestFit="1" customWidth="1"/>
    <col min="2306" max="2306" width="1.5" style="35" customWidth="1"/>
    <col min="2307" max="2307" width="19.5" style="35" customWidth="1"/>
    <col min="2308" max="2308" width="29.375" style="35" customWidth="1"/>
    <col min="2309" max="2552" width="9.375" style="35"/>
    <col min="2553" max="2553" width="12.5" style="35" customWidth="1"/>
    <col min="2554" max="2554" width="31.875" style="35" customWidth="1"/>
    <col min="2555" max="2555" width="5" style="35" customWidth="1"/>
    <col min="2556" max="2556" width="1.875" style="35" customWidth="1"/>
    <col min="2557" max="2557" width="7.5" style="35" customWidth="1"/>
    <col min="2558" max="2558" width="2.375" style="35" customWidth="1"/>
    <col min="2559" max="2559" width="23" style="35" bestFit="1" customWidth="1"/>
    <col min="2560" max="2560" width="1.5" style="35" customWidth="1"/>
    <col min="2561" max="2561" width="23" style="35" bestFit="1" customWidth="1"/>
    <col min="2562" max="2562" width="1.5" style="35" customWidth="1"/>
    <col min="2563" max="2563" width="19.5" style="35" customWidth="1"/>
    <col min="2564" max="2564" width="29.375" style="35" customWidth="1"/>
    <col min="2565" max="2808" width="9.375" style="35"/>
    <col min="2809" max="2809" width="12.5" style="35" customWidth="1"/>
    <col min="2810" max="2810" width="31.875" style="35" customWidth="1"/>
    <col min="2811" max="2811" width="5" style="35" customWidth="1"/>
    <col min="2812" max="2812" width="1.875" style="35" customWidth="1"/>
    <col min="2813" max="2813" width="7.5" style="35" customWidth="1"/>
    <col min="2814" max="2814" width="2.375" style="35" customWidth="1"/>
    <col min="2815" max="2815" width="23" style="35" bestFit="1" customWidth="1"/>
    <col min="2816" max="2816" width="1.5" style="35" customWidth="1"/>
    <col min="2817" max="2817" width="23" style="35" bestFit="1" customWidth="1"/>
    <col min="2818" max="2818" width="1.5" style="35" customWidth="1"/>
    <col min="2819" max="2819" width="19.5" style="35" customWidth="1"/>
    <col min="2820" max="2820" width="29.375" style="35" customWidth="1"/>
    <col min="2821" max="3064" width="9.375" style="35"/>
    <col min="3065" max="3065" width="12.5" style="35" customWidth="1"/>
    <col min="3066" max="3066" width="31.875" style="35" customWidth="1"/>
    <col min="3067" max="3067" width="5" style="35" customWidth="1"/>
    <col min="3068" max="3068" width="1.875" style="35" customWidth="1"/>
    <col min="3069" max="3069" width="7.5" style="35" customWidth="1"/>
    <col min="3070" max="3070" width="2.375" style="35" customWidth="1"/>
    <col min="3071" max="3071" width="23" style="35" bestFit="1" customWidth="1"/>
    <col min="3072" max="3072" width="1.5" style="35" customWidth="1"/>
    <col min="3073" max="3073" width="23" style="35" bestFit="1" customWidth="1"/>
    <col min="3074" max="3074" width="1.5" style="35" customWidth="1"/>
    <col min="3075" max="3075" width="19.5" style="35" customWidth="1"/>
    <col min="3076" max="3076" width="29.375" style="35" customWidth="1"/>
    <col min="3077" max="3320" width="9.375" style="35"/>
    <col min="3321" max="3321" width="12.5" style="35" customWidth="1"/>
    <col min="3322" max="3322" width="31.875" style="35" customWidth="1"/>
    <col min="3323" max="3323" width="5" style="35" customWidth="1"/>
    <col min="3324" max="3324" width="1.875" style="35" customWidth="1"/>
    <col min="3325" max="3325" width="7.5" style="35" customWidth="1"/>
    <col min="3326" max="3326" width="2.375" style="35" customWidth="1"/>
    <col min="3327" max="3327" width="23" style="35" bestFit="1" customWidth="1"/>
    <col min="3328" max="3328" width="1.5" style="35" customWidth="1"/>
    <col min="3329" max="3329" width="23" style="35" bestFit="1" customWidth="1"/>
    <col min="3330" max="3330" width="1.5" style="35" customWidth="1"/>
    <col min="3331" max="3331" width="19.5" style="35" customWidth="1"/>
    <col min="3332" max="3332" width="29.375" style="35" customWidth="1"/>
    <col min="3333" max="3576" width="9.375" style="35"/>
    <col min="3577" max="3577" width="12.5" style="35" customWidth="1"/>
    <col min="3578" max="3578" width="31.875" style="35" customWidth="1"/>
    <col min="3579" max="3579" width="5" style="35" customWidth="1"/>
    <col min="3580" max="3580" width="1.875" style="35" customWidth="1"/>
    <col min="3581" max="3581" width="7.5" style="35" customWidth="1"/>
    <col min="3582" max="3582" width="2.375" style="35" customWidth="1"/>
    <col min="3583" max="3583" width="23" style="35" bestFit="1" customWidth="1"/>
    <col min="3584" max="3584" width="1.5" style="35" customWidth="1"/>
    <col min="3585" max="3585" width="23" style="35" bestFit="1" customWidth="1"/>
    <col min="3586" max="3586" width="1.5" style="35" customWidth="1"/>
    <col min="3587" max="3587" width="19.5" style="35" customWidth="1"/>
    <col min="3588" max="3588" width="29.375" style="35" customWidth="1"/>
    <col min="3589" max="3832" width="9.375" style="35"/>
    <col min="3833" max="3833" width="12.5" style="35" customWidth="1"/>
    <col min="3834" max="3834" width="31.875" style="35" customWidth="1"/>
    <col min="3835" max="3835" width="5" style="35" customWidth="1"/>
    <col min="3836" max="3836" width="1.875" style="35" customWidth="1"/>
    <col min="3837" max="3837" width="7.5" style="35" customWidth="1"/>
    <col min="3838" max="3838" width="2.375" style="35" customWidth="1"/>
    <col min="3839" max="3839" width="23" style="35" bestFit="1" customWidth="1"/>
    <col min="3840" max="3840" width="1.5" style="35" customWidth="1"/>
    <col min="3841" max="3841" width="23" style="35" bestFit="1" customWidth="1"/>
    <col min="3842" max="3842" width="1.5" style="35" customWidth="1"/>
    <col min="3843" max="3843" width="19.5" style="35" customWidth="1"/>
    <col min="3844" max="3844" width="29.375" style="35" customWidth="1"/>
    <col min="3845" max="4088" width="9.375" style="35"/>
    <col min="4089" max="4089" width="12.5" style="35" customWidth="1"/>
    <col min="4090" max="4090" width="31.875" style="35" customWidth="1"/>
    <col min="4091" max="4091" width="5" style="35" customWidth="1"/>
    <col min="4092" max="4092" width="1.875" style="35" customWidth="1"/>
    <col min="4093" max="4093" width="7.5" style="35" customWidth="1"/>
    <col min="4094" max="4094" width="2.375" style="35" customWidth="1"/>
    <col min="4095" max="4095" width="23" style="35" bestFit="1" customWidth="1"/>
    <col min="4096" max="4096" width="1.5" style="35" customWidth="1"/>
    <col min="4097" max="4097" width="23" style="35" bestFit="1" customWidth="1"/>
    <col min="4098" max="4098" width="1.5" style="35" customWidth="1"/>
    <col min="4099" max="4099" width="19.5" style="35" customWidth="1"/>
    <col min="4100" max="4100" width="29.375" style="35" customWidth="1"/>
    <col min="4101" max="4344" width="9.375" style="35"/>
    <col min="4345" max="4345" width="12.5" style="35" customWidth="1"/>
    <col min="4346" max="4346" width="31.875" style="35" customWidth="1"/>
    <col min="4347" max="4347" width="5" style="35" customWidth="1"/>
    <col min="4348" max="4348" width="1.875" style="35" customWidth="1"/>
    <col min="4349" max="4349" width="7.5" style="35" customWidth="1"/>
    <col min="4350" max="4350" width="2.375" style="35" customWidth="1"/>
    <col min="4351" max="4351" width="23" style="35" bestFit="1" customWidth="1"/>
    <col min="4352" max="4352" width="1.5" style="35" customWidth="1"/>
    <col min="4353" max="4353" width="23" style="35" bestFit="1" customWidth="1"/>
    <col min="4354" max="4354" width="1.5" style="35" customWidth="1"/>
    <col min="4355" max="4355" width="19.5" style="35" customWidth="1"/>
    <col min="4356" max="4356" width="29.375" style="35" customWidth="1"/>
    <col min="4357" max="4600" width="9.375" style="35"/>
    <col min="4601" max="4601" width="12.5" style="35" customWidth="1"/>
    <col min="4602" max="4602" width="31.875" style="35" customWidth="1"/>
    <col min="4603" max="4603" width="5" style="35" customWidth="1"/>
    <col min="4604" max="4604" width="1.875" style="35" customWidth="1"/>
    <col min="4605" max="4605" width="7.5" style="35" customWidth="1"/>
    <col min="4606" max="4606" width="2.375" style="35" customWidth="1"/>
    <col min="4607" max="4607" width="23" style="35" bestFit="1" customWidth="1"/>
    <col min="4608" max="4608" width="1.5" style="35" customWidth="1"/>
    <col min="4609" max="4609" width="23" style="35" bestFit="1" customWidth="1"/>
    <col min="4610" max="4610" width="1.5" style="35" customWidth="1"/>
    <col min="4611" max="4611" width="19.5" style="35" customWidth="1"/>
    <col min="4612" max="4612" width="29.375" style="35" customWidth="1"/>
    <col min="4613" max="4856" width="9.375" style="35"/>
    <col min="4857" max="4857" width="12.5" style="35" customWidth="1"/>
    <col min="4858" max="4858" width="31.875" style="35" customWidth="1"/>
    <col min="4859" max="4859" width="5" style="35" customWidth="1"/>
    <col min="4860" max="4860" width="1.875" style="35" customWidth="1"/>
    <col min="4861" max="4861" width="7.5" style="35" customWidth="1"/>
    <col min="4862" max="4862" width="2.375" style="35" customWidth="1"/>
    <col min="4863" max="4863" width="23" style="35" bestFit="1" customWidth="1"/>
    <col min="4864" max="4864" width="1.5" style="35" customWidth="1"/>
    <col min="4865" max="4865" width="23" style="35" bestFit="1" customWidth="1"/>
    <col min="4866" max="4866" width="1.5" style="35" customWidth="1"/>
    <col min="4867" max="4867" width="19.5" style="35" customWidth="1"/>
    <col min="4868" max="4868" width="29.375" style="35" customWidth="1"/>
    <col min="4869" max="5112" width="9.375" style="35"/>
    <col min="5113" max="5113" width="12.5" style="35" customWidth="1"/>
    <col min="5114" max="5114" width="31.875" style="35" customWidth="1"/>
    <col min="5115" max="5115" width="5" style="35" customWidth="1"/>
    <col min="5116" max="5116" width="1.875" style="35" customWidth="1"/>
    <col min="5117" max="5117" width="7.5" style="35" customWidth="1"/>
    <col min="5118" max="5118" width="2.375" style="35" customWidth="1"/>
    <col min="5119" max="5119" width="23" style="35" bestFit="1" customWidth="1"/>
    <col min="5120" max="5120" width="1.5" style="35" customWidth="1"/>
    <col min="5121" max="5121" width="23" style="35" bestFit="1" customWidth="1"/>
    <col min="5122" max="5122" width="1.5" style="35" customWidth="1"/>
    <col min="5123" max="5123" width="19.5" style="35" customWidth="1"/>
    <col min="5124" max="5124" width="29.375" style="35" customWidth="1"/>
    <col min="5125" max="5368" width="9.375" style="35"/>
    <col min="5369" max="5369" width="12.5" style="35" customWidth="1"/>
    <col min="5370" max="5370" width="31.875" style="35" customWidth="1"/>
    <col min="5371" max="5371" width="5" style="35" customWidth="1"/>
    <col min="5372" max="5372" width="1.875" style="35" customWidth="1"/>
    <col min="5373" max="5373" width="7.5" style="35" customWidth="1"/>
    <col min="5374" max="5374" width="2.375" style="35" customWidth="1"/>
    <col min="5375" max="5375" width="23" style="35" bestFit="1" customWidth="1"/>
    <col min="5376" max="5376" width="1.5" style="35" customWidth="1"/>
    <col min="5377" max="5377" width="23" style="35" bestFit="1" customWidth="1"/>
    <col min="5378" max="5378" width="1.5" style="35" customWidth="1"/>
    <col min="5379" max="5379" width="19.5" style="35" customWidth="1"/>
    <col min="5380" max="5380" width="29.375" style="35" customWidth="1"/>
    <col min="5381" max="5624" width="9.375" style="35"/>
    <col min="5625" max="5625" width="12.5" style="35" customWidth="1"/>
    <col min="5626" max="5626" width="31.875" style="35" customWidth="1"/>
    <col min="5627" max="5627" width="5" style="35" customWidth="1"/>
    <col min="5628" max="5628" width="1.875" style="35" customWidth="1"/>
    <col min="5629" max="5629" width="7.5" style="35" customWidth="1"/>
    <col min="5630" max="5630" width="2.375" style="35" customWidth="1"/>
    <col min="5631" max="5631" width="23" style="35" bestFit="1" customWidth="1"/>
    <col min="5632" max="5632" width="1.5" style="35" customWidth="1"/>
    <col min="5633" max="5633" width="23" style="35" bestFit="1" customWidth="1"/>
    <col min="5634" max="5634" width="1.5" style="35" customWidth="1"/>
    <col min="5635" max="5635" width="19.5" style="35" customWidth="1"/>
    <col min="5636" max="5636" width="29.375" style="35" customWidth="1"/>
    <col min="5637" max="5880" width="9.375" style="35"/>
    <col min="5881" max="5881" width="12.5" style="35" customWidth="1"/>
    <col min="5882" max="5882" width="31.875" style="35" customWidth="1"/>
    <col min="5883" max="5883" width="5" style="35" customWidth="1"/>
    <col min="5884" max="5884" width="1.875" style="35" customWidth="1"/>
    <col min="5885" max="5885" width="7.5" style="35" customWidth="1"/>
    <col min="5886" max="5886" width="2.375" style="35" customWidth="1"/>
    <col min="5887" max="5887" width="23" style="35" bestFit="1" customWidth="1"/>
    <col min="5888" max="5888" width="1.5" style="35" customWidth="1"/>
    <col min="5889" max="5889" width="23" style="35" bestFit="1" customWidth="1"/>
    <col min="5890" max="5890" width="1.5" style="35" customWidth="1"/>
    <col min="5891" max="5891" width="19.5" style="35" customWidth="1"/>
    <col min="5892" max="5892" width="29.375" style="35" customWidth="1"/>
    <col min="5893" max="6136" width="9.375" style="35"/>
    <col min="6137" max="6137" width="12.5" style="35" customWidth="1"/>
    <col min="6138" max="6138" width="31.875" style="35" customWidth="1"/>
    <col min="6139" max="6139" width="5" style="35" customWidth="1"/>
    <col min="6140" max="6140" width="1.875" style="35" customWidth="1"/>
    <col min="6141" max="6141" width="7.5" style="35" customWidth="1"/>
    <col min="6142" max="6142" width="2.375" style="35" customWidth="1"/>
    <col min="6143" max="6143" width="23" style="35" bestFit="1" customWidth="1"/>
    <col min="6144" max="6144" width="1.5" style="35" customWidth="1"/>
    <col min="6145" max="6145" width="23" style="35" bestFit="1" customWidth="1"/>
    <col min="6146" max="6146" width="1.5" style="35" customWidth="1"/>
    <col min="6147" max="6147" width="19.5" style="35" customWidth="1"/>
    <col min="6148" max="6148" width="29.375" style="35" customWidth="1"/>
    <col min="6149" max="6392" width="9.375" style="35"/>
    <col min="6393" max="6393" width="12.5" style="35" customWidth="1"/>
    <col min="6394" max="6394" width="31.875" style="35" customWidth="1"/>
    <col min="6395" max="6395" width="5" style="35" customWidth="1"/>
    <col min="6396" max="6396" width="1.875" style="35" customWidth="1"/>
    <col min="6397" max="6397" width="7.5" style="35" customWidth="1"/>
    <col min="6398" max="6398" width="2.375" style="35" customWidth="1"/>
    <col min="6399" max="6399" width="23" style="35" bestFit="1" customWidth="1"/>
    <col min="6400" max="6400" width="1.5" style="35" customWidth="1"/>
    <col min="6401" max="6401" width="23" style="35" bestFit="1" customWidth="1"/>
    <col min="6402" max="6402" width="1.5" style="35" customWidth="1"/>
    <col min="6403" max="6403" width="19.5" style="35" customWidth="1"/>
    <col min="6404" max="6404" width="29.375" style="35" customWidth="1"/>
    <col min="6405" max="6648" width="9.375" style="35"/>
    <col min="6649" max="6649" width="12.5" style="35" customWidth="1"/>
    <col min="6650" max="6650" width="31.875" style="35" customWidth="1"/>
    <col min="6651" max="6651" width="5" style="35" customWidth="1"/>
    <col min="6652" max="6652" width="1.875" style="35" customWidth="1"/>
    <col min="6653" max="6653" width="7.5" style="35" customWidth="1"/>
    <col min="6654" max="6654" width="2.375" style="35" customWidth="1"/>
    <col min="6655" max="6655" width="23" style="35" bestFit="1" customWidth="1"/>
    <col min="6656" max="6656" width="1.5" style="35" customWidth="1"/>
    <col min="6657" max="6657" width="23" style="35" bestFit="1" customWidth="1"/>
    <col min="6658" max="6658" width="1.5" style="35" customWidth="1"/>
    <col min="6659" max="6659" width="19.5" style="35" customWidth="1"/>
    <col min="6660" max="6660" width="29.375" style="35" customWidth="1"/>
    <col min="6661" max="6904" width="9.375" style="35"/>
    <col min="6905" max="6905" width="12.5" style="35" customWidth="1"/>
    <col min="6906" max="6906" width="31.875" style="35" customWidth="1"/>
    <col min="6907" max="6907" width="5" style="35" customWidth="1"/>
    <col min="6908" max="6908" width="1.875" style="35" customWidth="1"/>
    <col min="6909" max="6909" width="7.5" style="35" customWidth="1"/>
    <col min="6910" max="6910" width="2.375" style="35" customWidth="1"/>
    <col min="6911" max="6911" width="23" style="35" bestFit="1" customWidth="1"/>
    <col min="6912" max="6912" width="1.5" style="35" customWidth="1"/>
    <col min="6913" max="6913" width="23" style="35" bestFit="1" customWidth="1"/>
    <col min="6914" max="6914" width="1.5" style="35" customWidth="1"/>
    <col min="6915" max="6915" width="19.5" style="35" customWidth="1"/>
    <col min="6916" max="6916" width="29.375" style="35" customWidth="1"/>
    <col min="6917" max="7160" width="9.375" style="35"/>
    <col min="7161" max="7161" width="12.5" style="35" customWidth="1"/>
    <col min="7162" max="7162" width="31.875" style="35" customWidth="1"/>
    <col min="7163" max="7163" width="5" style="35" customWidth="1"/>
    <col min="7164" max="7164" width="1.875" style="35" customWidth="1"/>
    <col min="7165" max="7165" width="7.5" style="35" customWidth="1"/>
    <col min="7166" max="7166" width="2.375" style="35" customWidth="1"/>
    <col min="7167" max="7167" width="23" style="35" bestFit="1" customWidth="1"/>
    <col min="7168" max="7168" width="1.5" style="35" customWidth="1"/>
    <col min="7169" max="7169" width="23" style="35" bestFit="1" customWidth="1"/>
    <col min="7170" max="7170" width="1.5" style="35" customWidth="1"/>
    <col min="7171" max="7171" width="19.5" style="35" customWidth="1"/>
    <col min="7172" max="7172" width="29.375" style="35" customWidth="1"/>
    <col min="7173" max="7416" width="9.375" style="35"/>
    <col min="7417" max="7417" width="12.5" style="35" customWidth="1"/>
    <col min="7418" max="7418" width="31.875" style="35" customWidth="1"/>
    <col min="7419" max="7419" width="5" style="35" customWidth="1"/>
    <col min="7420" max="7420" width="1.875" style="35" customWidth="1"/>
    <col min="7421" max="7421" width="7.5" style="35" customWidth="1"/>
    <col min="7422" max="7422" width="2.375" style="35" customWidth="1"/>
    <col min="7423" max="7423" width="23" style="35" bestFit="1" customWidth="1"/>
    <col min="7424" max="7424" width="1.5" style="35" customWidth="1"/>
    <col min="7425" max="7425" width="23" style="35" bestFit="1" customWidth="1"/>
    <col min="7426" max="7426" width="1.5" style="35" customWidth="1"/>
    <col min="7427" max="7427" width="19.5" style="35" customWidth="1"/>
    <col min="7428" max="7428" width="29.375" style="35" customWidth="1"/>
    <col min="7429" max="7672" width="9.375" style="35"/>
    <col min="7673" max="7673" width="12.5" style="35" customWidth="1"/>
    <col min="7674" max="7674" width="31.875" style="35" customWidth="1"/>
    <col min="7675" max="7675" width="5" style="35" customWidth="1"/>
    <col min="7676" max="7676" width="1.875" style="35" customWidth="1"/>
    <col min="7677" max="7677" width="7.5" style="35" customWidth="1"/>
    <col min="7678" max="7678" width="2.375" style="35" customWidth="1"/>
    <col min="7679" max="7679" width="23" style="35" bestFit="1" customWidth="1"/>
    <col min="7680" max="7680" width="1.5" style="35" customWidth="1"/>
    <col min="7681" max="7681" width="23" style="35" bestFit="1" customWidth="1"/>
    <col min="7682" max="7682" width="1.5" style="35" customWidth="1"/>
    <col min="7683" max="7683" width="19.5" style="35" customWidth="1"/>
    <col min="7684" max="7684" width="29.375" style="35" customWidth="1"/>
    <col min="7685" max="7928" width="9.375" style="35"/>
    <col min="7929" max="7929" width="12.5" style="35" customWidth="1"/>
    <col min="7930" max="7930" width="31.875" style="35" customWidth="1"/>
    <col min="7931" max="7931" width="5" style="35" customWidth="1"/>
    <col min="7932" max="7932" width="1.875" style="35" customWidth="1"/>
    <col min="7933" max="7933" width="7.5" style="35" customWidth="1"/>
    <col min="7934" max="7934" width="2.375" style="35" customWidth="1"/>
    <col min="7935" max="7935" width="23" style="35" bestFit="1" customWidth="1"/>
    <col min="7936" max="7936" width="1.5" style="35" customWidth="1"/>
    <col min="7937" max="7937" width="23" style="35" bestFit="1" customWidth="1"/>
    <col min="7938" max="7938" width="1.5" style="35" customWidth="1"/>
    <col min="7939" max="7939" width="19.5" style="35" customWidth="1"/>
    <col min="7940" max="7940" width="29.375" style="35" customWidth="1"/>
    <col min="7941" max="8184" width="9.375" style="35"/>
    <col min="8185" max="8185" width="12.5" style="35" customWidth="1"/>
    <col min="8186" max="8186" width="31.875" style="35" customWidth="1"/>
    <col min="8187" max="8187" width="5" style="35" customWidth="1"/>
    <col min="8188" max="8188" width="1.875" style="35" customWidth="1"/>
    <col min="8189" max="8189" width="7.5" style="35" customWidth="1"/>
    <col min="8190" max="8190" width="2.375" style="35" customWidth="1"/>
    <col min="8191" max="8191" width="23" style="35" bestFit="1" customWidth="1"/>
    <col min="8192" max="8192" width="1.5" style="35" customWidth="1"/>
    <col min="8193" max="8193" width="23" style="35" bestFit="1" customWidth="1"/>
    <col min="8194" max="8194" width="1.5" style="35" customWidth="1"/>
    <col min="8195" max="8195" width="19.5" style="35" customWidth="1"/>
    <col min="8196" max="8196" width="29.375" style="35" customWidth="1"/>
    <col min="8197" max="8440" width="9.375" style="35"/>
    <col min="8441" max="8441" width="12.5" style="35" customWidth="1"/>
    <col min="8442" max="8442" width="31.875" style="35" customWidth="1"/>
    <col min="8443" max="8443" width="5" style="35" customWidth="1"/>
    <col min="8444" max="8444" width="1.875" style="35" customWidth="1"/>
    <col min="8445" max="8445" width="7.5" style="35" customWidth="1"/>
    <col min="8446" max="8446" width="2.375" style="35" customWidth="1"/>
    <col min="8447" max="8447" width="23" style="35" bestFit="1" customWidth="1"/>
    <col min="8448" max="8448" width="1.5" style="35" customWidth="1"/>
    <col min="8449" max="8449" width="23" style="35" bestFit="1" customWidth="1"/>
    <col min="8450" max="8450" width="1.5" style="35" customWidth="1"/>
    <col min="8451" max="8451" width="19.5" style="35" customWidth="1"/>
    <col min="8452" max="8452" width="29.375" style="35" customWidth="1"/>
    <col min="8453" max="8696" width="9.375" style="35"/>
    <col min="8697" max="8697" width="12.5" style="35" customWidth="1"/>
    <col min="8698" max="8698" width="31.875" style="35" customWidth="1"/>
    <col min="8699" max="8699" width="5" style="35" customWidth="1"/>
    <col min="8700" max="8700" width="1.875" style="35" customWidth="1"/>
    <col min="8701" max="8701" width="7.5" style="35" customWidth="1"/>
    <col min="8702" max="8702" width="2.375" style="35" customWidth="1"/>
    <col min="8703" max="8703" width="23" style="35" bestFit="1" customWidth="1"/>
    <col min="8704" max="8704" width="1.5" style="35" customWidth="1"/>
    <col min="8705" max="8705" width="23" style="35" bestFit="1" customWidth="1"/>
    <col min="8706" max="8706" width="1.5" style="35" customWidth="1"/>
    <col min="8707" max="8707" width="19.5" style="35" customWidth="1"/>
    <col min="8708" max="8708" width="29.375" style="35" customWidth="1"/>
    <col min="8709" max="8952" width="9.375" style="35"/>
    <col min="8953" max="8953" width="12.5" style="35" customWidth="1"/>
    <col min="8954" max="8954" width="31.875" style="35" customWidth="1"/>
    <col min="8955" max="8955" width="5" style="35" customWidth="1"/>
    <col min="8956" max="8956" width="1.875" style="35" customWidth="1"/>
    <col min="8957" max="8957" width="7.5" style="35" customWidth="1"/>
    <col min="8958" max="8958" width="2.375" style="35" customWidth="1"/>
    <col min="8959" max="8959" width="23" style="35" bestFit="1" customWidth="1"/>
    <col min="8960" max="8960" width="1.5" style="35" customWidth="1"/>
    <col min="8961" max="8961" width="23" style="35" bestFit="1" customWidth="1"/>
    <col min="8962" max="8962" width="1.5" style="35" customWidth="1"/>
    <col min="8963" max="8963" width="19.5" style="35" customWidth="1"/>
    <col min="8964" max="8964" width="29.375" style="35" customWidth="1"/>
    <col min="8965" max="9208" width="9.375" style="35"/>
    <col min="9209" max="9209" width="12.5" style="35" customWidth="1"/>
    <col min="9210" max="9210" width="31.875" style="35" customWidth="1"/>
    <col min="9211" max="9211" width="5" style="35" customWidth="1"/>
    <col min="9212" max="9212" width="1.875" style="35" customWidth="1"/>
    <col min="9213" max="9213" width="7.5" style="35" customWidth="1"/>
    <col min="9214" max="9214" width="2.375" style="35" customWidth="1"/>
    <col min="9215" max="9215" width="23" style="35" bestFit="1" customWidth="1"/>
    <col min="9216" max="9216" width="1.5" style="35" customWidth="1"/>
    <col min="9217" max="9217" width="23" style="35" bestFit="1" customWidth="1"/>
    <col min="9218" max="9218" width="1.5" style="35" customWidth="1"/>
    <col min="9219" max="9219" width="19.5" style="35" customWidth="1"/>
    <col min="9220" max="9220" width="29.375" style="35" customWidth="1"/>
    <col min="9221" max="9464" width="9.375" style="35"/>
    <col min="9465" max="9465" width="12.5" style="35" customWidth="1"/>
    <col min="9466" max="9466" width="31.875" style="35" customWidth="1"/>
    <col min="9467" max="9467" width="5" style="35" customWidth="1"/>
    <col min="9468" max="9468" width="1.875" style="35" customWidth="1"/>
    <col min="9469" max="9469" width="7.5" style="35" customWidth="1"/>
    <col min="9470" max="9470" width="2.375" style="35" customWidth="1"/>
    <col min="9471" max="9471" width="23" style="35" bestFit="1" customWidth="1"/>
    <col min="9472" max="9472" width="1.5" style="35" customWidth="1"/>
    <col min="9473" max="9473" width="23" style="35" bestFit="1" customWidth="1"/>
    <col min="9474" max="9474" width="1.5" style="35" customWidth="1"/>
    <col min="9475" max="9475" width="19.5" style="35" customWidth="1"/>
    <col min="9476" max="9476" width="29.375" style="35" customWidth="1"/>
    <col min="9477" max="9720" width="9.375" style="35"/>
    <col min="9721" max="9721" width="12.5" style="35" customWidth="1"/>
    <col min="9722" max="9722" width="31.875" style="35" customWidth="1"/>
    <col min="9723" max="9723" width="5" style="35" customWidth="1"/>
    <col min="9724" max="9724" width="1.875" style="35" customWidth="1"/>
    <col min="9725" max="9725" width="7.5" style="35" customWidth="1"/>
    <col min="9726" max="9726" width="2.375" style="35" customWidth="1"/>
    <col min="9727" max="9727" width="23" style="35" bestFit="1" customWidth="1"/>
    <col min="9728" max="9728" width="1.5" style="35" customWidth="1"/>
    <col min="9729" max="9729" width="23" style="35" bestFit="1" customWidth="1"/>
    <col min="9730" max="9730" width="1.5" style="35" customWidth="1"/>
    <col min="9731" max="9731" width="19.5" style="35" customWidth="1"/>
    <col min="9732" max="9732" width="29.375" style="35" customWidth="1"/>
    <col min="9733" max="9976" width="9.375" style="35"/>
    <col min="9977" max="9977" width="12.5" style="35" customWidth="1"/>
    <col min="9978" max="9978" width="31.875" style="35" customWidth="1"/>
    <col min="9979" max="9979" width="5" style="35" customWidth="1"/>
    <col min="9980" max="9980" width="1.875" style="35" customWidth="1"/>
    <col min="9981" max="9981" width="7.5" style="35" customWidth="1"/>
    <col min="9982" max="9982" width="2.375" style="35" customWidth="1"/>
    <col min="9983" max="9983" width="23" style="35" bestFit="1" customWidth="1"/>
    <col min="9984" max="9984" width="1.5" style="35" customWidth="1"/>
    <col min="9985" max="9985" width="23" style="35" bestFit="1" customWidth="1"/>
    <col min="9986" max="9986" width="1.5" style="35" customWidth="1"/>
    <col min="9987" max="9987" width="19.5" style="35" customWidth="1"/>
    <col min="9988" max="9988" width="29.375" style="35" customWidth="1"/>
    <col min="9989" max="10232" width="9.375" style="35"/>
    <col min="10233" max="10233" width="12.5" style="35" customWidth="1"/>
    <col min="10234" max="10234" width="31.875" style="35" customWidth="1"/>
    <col min="10235" max="10235" width="5" style="35" customWidth="1"/>
    <col min="10236" max="10236" width="1.875" style="35" customWidth="1"/>
    <col min="10237" max="10237" width="7.5" style="35" customWidth="1"/>
    <col min="10238" max="10238" width="2.375" style="35" customWidth="1"/>
    <col min="10239" max="10239" width="23" style="35" bestFit="1" customWidth="1"/>
    <col min="10240" max="10240" width="1.5" style="35" customWidth="1"/>
    <col min="10241" max="10241" width="23" style="35" bestFit="1" customWidth="1"/>
    <col min="10242" max="10242" width="1.5" style="35" customWidth="1"/>
    <col min="10243" max="10243" width="19.5" style="35" customWidth="1"/>
    <col min="10244" max="10244" width="29.375" style="35" customWidth="1"/>
    <col min="10245" max="10488" width="9.375" style="35"/>
    <col min="10489" max="10489" width="12.5" style="35" customWidth="1"/>
    <col min="10490" max="10490" width="31.875" style="35" customWidth="1"/>
    <col min="10491" max="10491" width="5" style="35" customWidth="1"/>
    <col min="10492" max="10492" width="1.875" style="35" customWidth="1"/>
    <col min="10493" max="10493" width="7.5" style="35" customWidth="1"/>
    <col min="10494" max="10494" width="2.375" style="35" customWidth="1"/>
    <col min="10495" max="10495" width="23" style="35" bestFit="1" customWidth="1"/>
    <col min="10496" max="10496" width="1.5" style="35" customWidth="1"/>
    <col min="10497" max="10497" width="23" style="35" bestFit="1" customWidth="1"/>
    <col min="10498" max="10498" width="1.5" style="35" customWidth="1"/>
    <col min="10499" max="10499" width="19.5" style="35" customWidth="1"/>
    <col min="10500" max="10500" width="29.375" style="35" customWidth="1"/>
    <col min="10501" max="10744" width="9.375" style="35"/>
    <col min="10745" max="10745" width="12.5" style="35" customWidth="1"/>
    <col min="10746" max="10746" width="31.875" style="35" customWidth="1"/>
    <col min="10747" max="10747" width="5" style="35" customWidth="1"/>
    <col min="10748" max="10748" width="1.875" style="35" customWidth="1"/>
    <col min="10749" max="10749" width="7.5" style="35" customWidth="1"/>
    <col min="10750" max="10750" width="2.375" style="35" customWidth="1"/>
    <col min="10751" max="10751" width="23" style="35" bestFit="1" customWidth="1"/>
    <col min="10752" max="10752" width="1.5" style="35" customWidth="1"/>
    <col min="10753" max="10753" width="23" style="35" bestFit="1" customWidth="1"/>
    <col min="10754" max="10754" width="1.5" style="35" customWidth="1"/>
    <col min="10755" max="10755" width="19.5" style="35" customWidth="1"/>
    <col min="10756" max="10756" width="29.375" style="35" customWidth="1"/>
    <col min="10757" max="11000" width="9.375" style="35"/>
    <col min="11001" max="11001" width="12.5" style="35" customWidth="1"/>
    <col min="11002" max="11002" width="31.875" style="35" customWidth="1"/>
    <col min="11003" max="11003" width="5" style="35" customWidth="1"/>
    <col min="11004" max="11004" width="1.875" style="35" customWidth="1"/>
    <col min="11005" max="11005" width="7.5" style="35" customWidth="1"/>
    <col min="11006" max="11006" width="2.375" style="35" customWidth="1"/>
    <col min="11007" max="11007" width="23" style="35" bestFit="1" customWidth="1"/>
    <col min="11008" max="11008" width="1.5" style="35" customWidth="1"/>
    <col min="11009" max="11009" width="23" style="35" bestFit="1" customWidth="1"/>
    <col min="11010" max="11010" width="1.5" style="35" customWidth="1"/>
    <col min="11011" max="11011" width="19.5" style="35" customWidth="1"/>
    <col min="11012" max="11012" width="29.375" style="35" customWidth="1"/>
    <col min="11013" max="11256" width="9.375" style="35"/>
    <col min="11257" max="11257" width="12.5" style="35" customWidth="1"/>
    <col min="11258" max="11258" width="31.875" style="35" customWidth="1"/>
    <col min="11259" max="11259" width="5" style="35" customWidth="1"/>
    <col min="11260" max="11260" width="1.875" style="35" customWidth="1"/>
    <col min="11261" max="11261" width="7.5" style="35" customWidth="1"/>
    <col min="11262" max="11262" width="2.375" style="35" customWidth="1"/>
    <col min="11263" max="11263" width="23" style="35" bestFit="1" customWidth="1"/>
    <col min="11264" max="11264" width="1.5" style="35" customWidth="1"/>
    <col min="11265" max="11265" width="23" style="35" bestFit="1" customWidth="1"/>
    <col min="11266" max="11266" width="1.5" style="35" customWidth="1"/>
    <col min="11267" max="11267" width="19.5" style="35" customWidth="1"/>
    <col min="11268" max="11268" width="29.375" style="35" customWidth="1"/>
    <col min="11269" max="11512" width="9.375" style="35"/>
    <col min="11513" max="11513" width="12.5" style="35" customWidth="1"/>
    <col min="11514" max="11514" width="31.875" style="35" customWidth="1"/>
    <col min="11515" max="11515" width="5" style="35" customWidth="1"/>
    <col min="11516" max="11516" width="1.875" style="35" customWidth="1"/>
    <col min="11517" max="11517" width="7.5" style="35" customWidth="1"/>
    <col min="11518" max="11518" width="2.375" style="35" customWidth="1"/>
    <col min="11519" max="11519" width="23" style="35" bestFit="1" customWidth="1"/>
    <col min="11520" max="11520" width="1.5" style="35" customWidth="1"/>
    <col min="11521" max="11521" width="23" style="35" bestFit="1" customWidth="1"/>
    <col min="11522" max="11522" width="1.5" style="35" customWidth="1"/>
    <col min="11523" max="11523" width="19.5" style="35" customWidth="1"/>
    <col min="11524" max="11524" width="29.375" style="35" customWidth="1"/>
    <col min="11525" max="11768" width="9.375" style="35"/>
    <col min="11769" max="11769" width="12.5" style="35" customWidth="1"/>
    <col min="11770" max="11770" width="31.875" style="35" customWidth="1"/>
    <col min="11771" max="11771" width="5" style="35" customWidth="1"/>
    <col min="11772" max="11772" width="1.875" style="35" customWidth="1"/>
    <col min="11773" max="11773" width="7.5" style="35" customWidth="1"/>
    <col min="11774" max="11774" width="2.375" style="35" customWidth="1"/>
    <col min="11775" max="11775" width="23" style="35" bestFit="1" customWidth="1"/>
    <col min="11776" max="11776" width="1.5" style="35" customWidth="1"/>
    <col min="11777" max="11777" width="23" style="35" bestFit="1" customWidth="1"/>
    <col min="11778" max="11778" width="1.5" style="35" customWidth="1"/>
    <col min="11779" max="11779" width="19.5" style="35" customWidth="1"/>
    <col min="11780" max="11780" width="29.375" style="35" customWidth="1"/>
    <col min="11781" max="12024" width="9.375" style="35"/>
    <col min="12025" max="12025" width="12.5" style="35" customWidth="1"/>
    <col min="12026" max="12026" width="31.875" style="35" customWidth="1"/>
    <col min="12027" max="12027" width="5" style="35" customWidth="1"/>
    <col min="12028" max="12028" width="1.875" style="35" customWidth="1"/>
    <col min="12029" max="12029" width="7.5" style="35" customWidth="1"/>
    <col min="12030" max="12030" width="2.375" style="35" customWidth="1"/>
    <col min="12031" max="12031" width="23" style="35" bestFit="1" customWidth="1"/>
    <col min="12032" max="12032" width="1.5" style="35" customWidth="1"/>
    <col min="12033" max="12033" width="23" style="35" bestFit="1" customWidth="1"/>
    <col min="12034" max="12034" width="1.5" style="35" customWidth="1"/>
    <col min="12035" max="12035" width="19.5" style="35" customWidth="1"/>
    <col min="12036" max="12036" width="29.375" style="35" customWidth="1"/>
    <col min="12037" max="12280" width="9.375" style="35"/>
    <col min="12281" max="12281" width="12.5" style="35" customWidth="1"/>
    <col min="12282" max="12282" width="31.875" style="35" customWidth="1"/>
    <col min="12283" max="12283" width="5" style="35" customWidth="1"/>
    <col min="12284" max="12284" width="1.875" style="35" customWidth="1"/>
    <col min="12285" max="12285" width="7.5" style="35" customWidth="1"/>
    <col min="12286" max="12286" width="2.375" style="35" customWidth="1"/>
    <col min="12287" max="12287" width="23" style="35" bestFit="1" customWidth="1"/>
    <col min="12288" max="12288" width="1.5" style="35" customWidth="1"/>
    <col min="12289" max="12289" width="23" style="35" bestFit="1" customWidth="1"/>
    <col min="12290" max="12290" width="1.5" style="35" customWidth="1"/>
    <col min="12291" max="12291" width="19.5" style="35" customWidth="1"/>
    <col min="12292" max="12292" width="29.375" style="35" customWidth="1"/>
    <col min="12293" max="12536" width="9.375" style="35"/>
    <col min="12537" max="12537" width="12.5" style="35" customWidth="1"/>
    <col min="12538" max="12538" width="31.875" style="35" customWidth="1"/>
    <col min="12539" max="12539" width="5" style="35" customWidth="1"/>
    <col min="12540" max="12540" width="1.875" style="35" customWidth="1"/>
    <col min="12541" max="12541" width="7.5" style="35" customWidth="1"/>
    <col min="12542" max="12542" width="2.375" style="35" customWidth="1"/>
    <col min="12543" max="12543" width="23" style="35" bestFit="1" customWidth="1"/>
    <col min="12544" max="12544" width="1.5" style="35" customWidth="1"/>
    <col min="12545" max="12545" width="23" style="35" bestFit="1" customWidth="1"/>
    <col min="12546" max="12546" width="1.5" style="35" customWidth="1"/>
    <col min="12547" max="12547" width="19.5" style="35" customWidth="1"/>
    <col min="12548" max="12548" width="29.375" style="35" customWidth="1"/>
    <col min="12549" max="12792" width="9.375" style="35"/>
    <col min="12793" max="12793" width="12.5" style="35" customWidth="1"/>
    <col min="12794" max="12794" width="31.875" style="35" customWidth="1"/>
    <col min="12795" max="12795" width="5" style="35" customWidth="1"/>
    <col min="12796" max="12796" width="1.875" style="35" customWidth="1"/>
    <col min="12797" max="12797" width="7.5" style="35" customWidth="1"/>
    <col min="12798" max="12798" width="2.375" style="35" customWidth="1"/>
    <col min="12799" max="12799" width="23" style="35" bestFit="1" customWidth="1"/>
    <col min="12800" max="12800" width="1.5" style="35" customWidth="1"/>
    <col min="12801" max="12801" width="23" style="35" bestFit="1" customWidth="1"/>
    <col min="12802" max="12802" width="1.5" style="35" customWidth="1"/>
    <col min="12803" max="12803" width="19.5" style="35" customWidth="1"/>
    <col min="12804" max="12804" width="29.375" style="35" customWidth="1"/>
    <col min="12805" max="13048" width="9.375" style="35"/>
    <col min="13049" max="13049" width="12.5" style="35" customWidth="1"/>
    <col min="13050" max="13050" width="31.875" style="35" customWidth="1"/>
    <col min="13051" max="13051" width="5" style="35" customWidth="1"/>
    <col min="13052" max="13052" width="1.875" style="35" customWidth="1"/>
    <col min="13053" max="13053" width="7.5" style="35" customWidth="1"/>
    <col min="13054" max="13054" width="2.375" style="35" customWidth="1"/>
    <col min="13055" max="13055" width="23" style="35" bestFit="1" customWidth="1"/>
    <col min="13056" max="13056" width="1.5" style="35" customWidth="1"/>
    <col min="13057" max="13057" width="23" style="35" bestFit="1" customWidth="1"/>
    <col min="13058" max="13058" width="1.5" style="35" customWidth="1"/>
    <col min="13059" max="13059" width="19.5" style="35" customWidth="1"/>
    <col min="13060" max="13060" width="29.375" style="35" customWidth="1"/>
    <col min="13061" max="13304" width="9.375" style="35"/>
    <col min="13305" max="13305" width="12.5" style="35" customWidth="1"/>
    <col min="13306" max="13306" width="31.875" style="35" customWidth="1"/>
    <col min="13307" max="13307" width="5" style="35" customWidth="1"/>
    <col min="13308" max="13308" width="1.875" style="35" customWidth="1"/>
    <col min="13309" max="13309" width="7.5" style="35" customWidth="1"/>
    <col min="13310" max="13310" width="2.375" style="35" customWidth="1"/>
    <col min="13311" max="13311" width="23" style="35" bestFit="1" customWidth="1"/>
    <col min="13312" max="13312" width="1.5" style="35" customWidth="1"/>
    <col min="13313" max="13313" width="23" style="35" bestFit="1" customWidth="1"/>
    <col min="13314" max="13314" width="1.5" style="35" customWidth="1"/>
    <col min="13315" max="13315" width="19.5" style="35" customWidth="1"/>
    <col min="13316" max="13316" width="29.375" style="35" customWidth="1"/>
    <col min="13317" max="13560" width="9.375" style="35"/>
    <col min="13561" max="13561" width="12.5" style="35" customWidth="1"/>
    <col min="13562" max="13562" width="31.875" style="35" customWidth="1"/>
    <col min="13563" max="13563" width="5" style="35" customWidth="1"/>
    <col min="13564" max="13564" width="1.875" style="35" customWidth="1"/>
    <col min="13565" max="13565" width="7.5" style="35" customWidth="1"/>
    <col min="13566" max="13566" width="2.375" style="35" customWidth="1"/>
    <col min="13567" max="13567" width="23" style="35" bestFit="1" customWidth="1"/>
    <col min="13568" max="13568" width="1.5" style="35" customWidth="1"/>
    <col min="13569" max="13569" width="23" style="35" bestFit="1" customWidth="1"/>
    <col min="13570" max="13570" width="1.5" style="35" customWidth="1"/>
    <col min="13571" max="13571" width="19.5" style="35" customWidth="1"/>
    <col min="13572" max="13572" width="29.375" style="35" customWidth="1"/>
    <col min="13573" max="13816" width="9.375" style="35"/>
    <col min="13817" max="13817" width="12.5" style="35" customWidth="1"/>
    <col min="13818" max="13818" width="31.875" style="35" customWidth="1"/>
    <col min="13819" max="13819" width="5" style="35" customWidth="1"/>
    <col min="13820" max="13820" width="1.875" style="35" customWidth="1"/>
    <col min="13821" max="13821" width="7.5" style="35" customWidth="1"/>
    <col min="13822" max="13822" width="2.375" style="35" customWidth="1"/>
    <col min="13823" max="13823" width="23" style="35" bestFit="1" customWidth="1"/>
    <col min="13824" max="13824" width="1.5" style="35" customWidth="1"/>
    <col min="13825" max="13825" width="23" style="35" bestFit="1" customWidth="1"/>
    <col min="13826" max="13826" width="1.5" style="35" customWidth="1"/>
    <col min="13827" max="13827" width="19.5" style="35" customWidth="1"/>
    <col min="13828" max="13828" width="29.375" style="35" customWidth="1"/>
    <col min="13829" max="14072" width="9.375" style="35"/>
    <col min="14073" max="14073" width="12.5" style="35" customWidth="1"/>
    <col min="14074" max="14074" width="31.875" style="35" customWidth="1"/>
    <col min="14075" max="14075" width="5" style="35" customWidth="1"/>
    <col min="14076" max="14076" width="1.875" style="35" customWidth="1"/>
    <col min="14077" max="14077" width="7.5" style="35" customWidth="1"/>
    <col min="14078" max="14078" width="2.375" style="35" customWidth="1"/>
    <col min="14079" max="14079" width="23" style="35" bestFit="1" customWidth="1"/>
    <col min="14080" max="14080" width="1.5" style="35" customWidth="1"/>
    <col min="14081" max="14081" width="23" style="35" bestFit="1" customWidth="1"/>
    <col min="14082" max="14082" width="1.5" style="35" customWidth="1"/>
    <col min="14083" max="14083" width="19.5" style="35" customWidth="1"/>
    <col min="14084" max="14084" width="29.375" style="35" customWidth="1"/>
    <col min="14085" max="14328" width="9.375" style="35"/>
    <col min="14329" max="14329" width="12.5" style="35" customWidth="1"/>
    <col min="14330" max="14330" width="31.875" style="35" customWidth="1"/>
    <col min="14331" max="14331" width="5" style="35" customWidth="1"/>
    <col min="14332" max="14332" width="1.875" style="35" customWidth="1"/>
    <col min="14333" max="14333" width="7.5" style="35" customWidth="1"/>
    <col min="14334" max="14334" width="2.375" style="35" customWidth="1"/>
    <col min="14335" max="14335" width="23" style="35" bestFit="1" customWidth="1"/>
    <col min="14336" max="14336" width="1.5" style="35" customWidth="1"/>
    <col min="14337" max="14337" width="23" style="35" bestFit="1" customWidth="1"/>
    <col min="14338" max="14338" width="1.5" style="35" customWidth="1"/>
    <col min="14339" max="14339" width="19.5" style="35" customWidth="1"/>
    <col min="14340" max="14340" width="29.375" style="35" customWidth="1"/>
    <col min="14341" max="14584" width="9.375" style="35"/>
    <col min="14585" max="14585" width="12.5" style="35" customWidth="1"/>
    <col min="14586" max="14586" width="31.875" style="35" customWidth="1"/>
    <col min="14587" max="14587" width="5" style="35" customWidth="1"/>
    <col min="14588" max="14588" width="1.875" style="35" customWidth="1"/>
    <col min="14589" max="14589" width="7.5" style="35" customWidth="1"/>
    <col min="14590" max="14590" width="2.375" style="35" customWidth="1"/>
    <col min="14591" max="14591" width="23" style="35" bestFit="1" customWidth="1"/>
    <col min="14592" max="14592" width="1.5" style="35" customWidth="1"/>
    <col min="14593" max="14593" width="23" style="35" bestFit="1" customWidth="1"/>
    <col min="14594" max="14594" width="1.5" style="35" customWidth="1"/>
    <col min="14595" max="14595" width="19.5" style="35" customWidth="1"/>
    <col min="14596" max="14596" width="29.375" style="35" customWidth="1"/>
    <col min="14597" max="14840" width="9.375" style="35"/>
    <col min="14841" max="14841" width="12.5" style="35" customWidth="1"/>
    <col min="14842" max="14842" width="31.875" style="35" customWidth="1"/>
    <col min="14843" max="14843" width="5" style="35" customWidth="1"/>
    <col min="14844" max="14844" width="1.875" style="35" customWidth="1"/>
    <col min="14845" max="14845" width="7.5" style="35" customWidth="1"/>
    <col min="14846" max="14846" width="2.375" style="35" customWidth="1"/>
    <col min="14847" max="14847" width="23" style="35" bestFit="1" customWidth="1"/>
    <col min="14848" max="14848" width="1.5" style="35" customWidth="1"/>
    <col min="14849" max="14849" width="23" style="35" bestFit="1" customWidth="1"/>
    <col min="14850" max="14850" width="1.5" style="35" customWidth="1"/>
    <col min="14851" max="14851" width="19.5" style="35" customWidth="1"/>
    <col min="14852" max="14852" width="29.375" style="35" customWidth="1"/>
    <col min="14853" max="15096" width="9.375" style="35"/>
    <col min="15097" max="15097" width="12.5" style="35" customWidth="1"/>
    <col min="15098" max="15098" width="31.875" style="35" customWidth="1"/>
    <col min="15099" max="15099" width="5" style="35" customWidth="1"/>
    <col min="15100" max="15100" width="1.875" style="35" customWidth="1"/>
    <col min="15101" max="15101" width="7.5" style="35" customWidth="1"/>
    <col min="15102" max="15102" width="2.375" style="35" customWidth="1"/>
    <col min="15103" max="15103" width="23" style="35" bestFit="1" customWidth="1"/>
    <col min="15104" max="15104" width="1.5" style="35" customWidth="1"/>
    <col min="15105" max="15105" width="23" style="35" bestFit="1" customWidth="1"/>
    <col min="15106" max="15106" width="1.5" style="35" customWidth="1"/>
    <col min="15107" max="15107" width="19.5" style="35" customWidth="1"/>
    <col min="15108" max="15108" width="29.375" style="35" customWidth="1"/>
    <col min="15109" max="15352" width="9.375" style="35"/>
    <col min="15353" max="15353" width="12.5" style="35" customWidth="1"/>
    <col min="15354" max="15354" width="31.875" style="35" customWidth="1"/>
    <col min="15355" max="15355" width="5" style="35" customWidth="1"/>
    <col min="15356" max="15356" width="1.875" style="35" customWidth="1"/>
    <col min="15357" max="15357" width="7.5" style="35" customWidth="1"/>
    <col min="15358" max="15358" width="2.375" style="35" customWidth="1"/>
    <col min="15359" max="15359" width="23" style="35" bestFit="1" customWidth="1"/>
    <col min="15360" max="15360" width="1.5" style="35" customWidth="1"/>
    <col min="15361" max="15361" width="23" style="35" bestFit="1" customWidth="1"/>
    <col min="15362" max="15362" width="1.5" style="35" customWidth="1"/>
    <col min="15363" max="15363" width="19.5" style="35" customWidth="1"/>
    <col min="15364" max="15364" width="29.375" style="35" customWidth="1"/>
    <col min="15365" max="15608" width="9.375" style="35"/>
    <col min="15609" max="15609" width="12.5" style="35" customWidth="1"/>
    <col min="15610" max="15610" width="31.875" style="35" customWidth="1"/>
    <col min="15611" max="15611" width="5" style="35" customWidth="1"/>
    <col min="15612" max="15612" width="1.875" style="35" customWidth="1"/>
    <col min="15613" max="15613" width="7.5" style="35" customWidth="1"/>
    <col min="15614" max="15614" width="2.375" style="35" customWidth="1"/>
    <col min="15615" max="15615" width="23" style="35" bestFit="1" customWidth="1"/>
    <col min="15616" max="15616" width="1.5" style="35" customWidth="1"/>
    <col min="15617" max="15617" width="23" style="35" bestFit="1" customWidth="1"/>
    <col min="15618" max="15618" width="1.5" style="35" customWidth="1"/>
    <col min="15619" max="15619" width="19.5" style="35" customWidth="1"/>
    <col min="15620" max="15620" width="29.375" style="35" customWidth="1"/>
    <col min="15621" max="15864" width="9.375" style="35"/>
    <col min="15865" max="15865" width="12.5" style="35" customWidth="1"/>
    <col min="15866" max="15866" width="31.875" style="35" customWidth="1"/>
    <col min="15867" max="15867" width="5" style="35" customWidth="1"/>
    <col min="15868" max="15868" width="1.875" style="35" customWidth="1"/>
    <col min="15869" max="15869" width="7.5" style="35" customWidth="1"/>
    <col min="15870" max="15870" width="2.375" style="35" customWidth="1"/>
    <col min="15871" max="15871" width="23" style="35" bestFit="1" customWidth="1"/>
    <col min="15872" max="15872" width="1.5" style="35" customWidth="1"/>
    <col min="15873" max="15873" width="23" style="35" bestFit="1" customWidth="1"/>
    <col min="15874" max="15874" width="1.5" style="35" customWidth="1"/>
    <col min="15875" max="15875" width="19.5" style="35" customWidth="1"/>
    <col min="15876" max="15876" width="29.375" style="35" customWidth="1"/>
    <col min="15877" max="16120" width="9.375" style="35"/>
    <col min="16121" max="16121" width="12.5" style="35" customWidth="1"/>
    <col min="16122" max="16122" width="31.875" style="35" customWidth="1"/>
    <col min="16123" max="16123" width="5" style="35" customWidth="1"/>
    <col min="16124" max="16124" width="1.875" style="35" customWidth="1"/>
    <col min="16125" max="16125" width="7.5" style="35" customWidth="1"/>
    <col min="16126" max="16126" width="2.375" style="35" customWidth="1"/>
    <col min="16127" max="16127" width="23" style="35" bestFit="1" customWidth="1"/>
    <col min="16128" max="16128" width="1.5" style="35" customWidth="1"/>
    <col min="16129" max="16129" width="23" style="35" bestFit="1" customWidth="1"/>
    <col min="16130" max="16130" width="1.5" style="35" customWidth="1"/>
    <col min="16131" max="16131" width="19.5" style="35" customWidth="1"/>
    <col min="16132" max="16132" width="29.375" style="35" customWidth="1"/>
    <col min="16133" max="16384" width="9.375" style="35"/>
  </cols>
  <sheetData>
    <row r="1" spans="2:9" x14ac:dyDescent="0.2">
      <c r="B1" s="84" t="s">
        <v>48</v>
      </c>
      <c r="C1" s="84"/>
      <c r="D1" s="84"/>
      <c r="E1" s="84"/>
      <c r="F1" s="84"/>
      <c r="G1" s="84"/>
      <c r="H1" s="84"/>
    </row>
    <row r="2" spans="2:9" x14ac:dyDescent="0.2">
      <c r="B2" s="27" t="s">
        <v>986</v>
      </c>
      <c r="C2" s="84"/>
      <c r="D2" s="84"/>
      <c r="E2" s="84"/>
      <c r="F2" s="84"/>
      <c r="G2" s="84"/>
      <c r="H2" s="84"/>
    </row>
    <row r="3" spans="2:9" x14ac:dyDescent="0.2">
      <c r="B3" s="84" t="s">
        <v>934</v>
      </c>
      <c r="C3" s="84"/>
      <c r="D3" s="84"/>
      <c r="E3" s="84"/>
      <c r="F3" s="84"/>
      <c r="G3" s="84"/>
      <c r="H3" s="84"/>
    </row>
    <row r="4" spans="2:9" x14ac:dyDescent="0.2">
      <c r="B4" s="38" t="s">
        <v>12</v>
      </c>
      <c r="C4" s="38"/>
      <c r="D4" s="38"/>
      <c r="E4" s="38"/>
      <c r="F4" s="38"/>
      <c r="G4" s="38"/>
      <c r="H4" s="38"/>
    </row>
    <row r="5" spans="2:9" ht="6.75" customHeight="1" x14ac:dyDescent="0.2">
      <c r="B5" s="84"/>
      <c r="C5" s="84"/>
      <c r="D5" s="84"/>
      <c r="E5" s="84"/>
      <c r="F5" s="84"/>
      <c r="G5" s="84"/>
      <c r="H5" s="84"/>
    </row>
    <row r="6" spans="2:9" x14ac:dyDescent="0.2">
      <c r="B6" s="82" t="s">
        <v>4</v>
      </c>
      <c r="C6" s="125" t="s">
        <v>2</v>
      </c>
      <c r="E6" s="25" t="s">
        <v>923</v>
      </c>
      <c r="G6" s="25" t="s">
        <v>800</v>
      </c>
      <c r="H6" s="26"/>
    </row>
    <row r="7" spans="2:9" x14ac:dyDescent="0.2">
      <c r="B7" s="37" t="s">
        <v>0</v>
      </c>
      <c r="D7" s="47"/>
      <c r="E7" s="83"/>
      <c r="F7" s="47"/>
      <c r="G7" s="83"/>
      <c r="H7" s="19"/>
    </row>
    <row r="8" spans="2:9" x14ac:dyDescent="0.2">
      <c r="B8" s="35" t="s">
        <v>13</v>
      </c>
      <c r="C8" s="5">
        <v>5</v>
      </c>
      <c r="D8" s="75"/>
      <c r="E8" s="7">
        <f>'5-8'!C9</f>
        <v>24578462</v>
      </c>
      <c r="F8" s="75"/>
      <c r="G8" s="7">
        <f>'5-8'!E9</f>
        <v>17522564</v>
      </c>
      <c r="H8" s="14"/>
      <c r="I8" s="85"/>
    </row>
    <row r="9" spans="2:9" x14ac:dyDescent="0.2">
      <c r="B9" s="35" t="s">
        <v>38</v>
      </c>
      <c r="C9" s="5">
        <v>6</v>
      </c>
      <c r="D9" s="75"/>
      <c r="E9" s="7">
        <f>'5-8'!C18</f>
        <v>3398044</v>
      </c>
      <c r="F9" s="75"/>
      <c r="G9" s="7">
        <f>'5-8'!E18</f>
        <v>2458308</v>
      </c>
      <c r="H9" s="14"/>
      <c r="I9" s="85"/>
    </row>
    <row r="10" spans="2:9" x14ac:dyDescent="0.2">
      <c r="B10" s="35" t="s">
        <v>34</v>
      </c>
      <c r="C10" s="5">
        <v>7</v>
      </c>
      <c r="D10" s="75"/>
      <c r="E10" s="7">
        <f>'5-8'!C23</f>
        <v>410307</v>
      </c>
      <c r="F10" s="75"/>
      <c r="G10" s="7">
        <f>'5-8'!E23</f>
        <v>409464</v>
      </c>
      <c r="H10" s="14"/>
      <c r="I10" s="85"/>
    </row>
    <row r="11" spans="2:9" x14ac:dyDescent="0.2">
      <c r="B11" s="37" t="s">
        <v>1</v>
      </c>
      <c r="C11" s="5"/>
      <c r="D11" s="75"/>
      <c r="E11" s="10">
        <f>SUM(E8:E10)</f>
        <v>28386813</v>
      </c>
      <c r="F11" s="75"/>
      <c r="G11" s="10">
        <f>SUM(G8:G10)</f>
        <v>20390336</v>
      </c>
      <c r="H11" s="81"/>
    </row>
    <row r="12" spans="2:9" ht="9.75" customHeight="1" x14ac:dyDescent="0.2">
      <c r="B12" s="37"/>
      <c r="C12" s="5"/>
      <c r="D12" s="75"/>
      <c r="E12" s="9"/>
      <c r="F12" s="75"/>
      <c r="G12" s="9"/>
      <c r="H12" s="81"/>
    </row>
    <row r="13" spans="2:9" x14ac:dyDescent="0.2">
      <c r="B13" s="37" t="s">
        <v>126</v>
      </c>
      <c r="D13" s="47"/>
      <c r="E13" s="84"/>
      <c r="F13" s="47"/>
      <c r="G13" s="84"/>
      <c r="H13" s="19"/>
    </row>
    <row r="14" spans="2:9" x14ac:dyDescent="0.2">
      <c r="B14" s="35" t="s">
        <v>788</v>
      </c>
      <c r="C14" s="5">
        <v>8</v>
      </c>
      <c r="D14" s="75"/>
      <c r="E14" s="7">
        <f>'5-8'!C31</f>
        <v>20608737</v>
      </c>
      <c r="F14" s="75"/>
      <c r="G14" s="7">
        <f>'5-8'!E31</f>
        <v>17861000</v>
      </c>
      <c r="H14" s="14"/>
      <c r="I14" s="85"/>
    </row>
    <row r="15" spans="2:9" x14ac:dyDescent="0.2">
      <c r="B15" s="37" t="s">
        <v>128</v>
      </c>
      <c r="C15" s="5"/>
      <c r="D15" s="75"/>
      <c r="E15" s="10">
        <f>SUM(E14)</f>
        <v>20608737</v>
      </c>
      <c r="F15" s="75"/>
      <c r="G15" s="10">
        <f>SUM(G14:G14)</f>
        <v>17861000</v>
      </c>
      <c r="H15" s="81"/>
    </row>
    <row r="16" spans="2:9" ht="10.5" customHeight="1" x14ac:dyDescent="0.2">
      <c r="B16" s="37"/>
      <c r="C16" s="5"/>
      <c r="D16" s="75"/>
      <c r="E16" s="9"/>
      <c r="F16" s="75"/>
      <c r="G16" s="9"/>
      <c r="H16" s="81"/>
    </row>
    <row r="17" spans="2:10" x14ac:dyDescent="0.2">
      <c r="B17" s="37" t="s">
        <v>5</v>
      </c>
      <c r="C17" s="5"/>
      <c r="D17" s="47"/>
      <c r="E17" s="14"/>
      <c r="F17" s="47"/>
      <c r="G17" s="14"/>
      <c r="H17" s="86"/>
    </row>
    <row r="18" spans="2:10" x14ac:dyDescent="0.2">
      <c r="B18" s="35" t="s">
        <v>30</v>
      </c>
      <c r="C18" s="5">
        <v>9</v>
      </c>
      <c r="D18" s="75"/>
      <c r="E18" s="7">
        <f>'9'!U19</f>
        <v>1349922</v>
      </c>
      <c r="F18" s="75"/>
      <c r="G18" s="7">
        <f>'9'!U20</f>
        <v>1530436</v>
      </c>
      <c r="H18" s="14"/>
    </row>
    <row r="19" spans="2:10" x14ac:dyDescent="0.2">
      <c r="B19" s="35" t="s">
        <v>129</v>
      </c>
      <c r="C19" s="5">
        <v>10</v>
      </c>
      <c r="D19" s="75"/>
      <c r="E19" s="7">
        <f>'10-11'!E19</f>
        <v>22752</v>
      </c>
      <c r="F19" s="75"/>
      <c r="G19" s="7">
        <f>'10-11'!E20</f>
        <v>32380</v>
      </c>
      <c r="H19" s="14"/>
    </row>
    <row r="20" spans="2:10" x14ac:dyDescent="0.2">
      <c r="B20" s="37" t="s">
        <v>6</v>
      </c>
      <c r="C20" s="47"/>
      <c r="D20" s="47"/>
      <c r="E20" s="10">
        <f>SUM(E18:E19)</f>
        <v>1372674</v>
      </c>
      <c r="F20" s="47"/>
      <c r="G20" s="10">
        <f>SUM(G18:G19)</f>
        <v>1562816</v>
      </c>
      <c r="H20" s="87"/>
    </row>
    <row r="21" spans="2:10" ht="8.25" customHeight="1" x14ac:dyDescent="0.2">
      <c r="B21" s="37"/>
      <c r="C21" s="5"/>
      <c r="D21" s="75"/>
      <c r="E21" s="9"/>
      <c r="F21" s="75"/>
      <c r="G21" s="9"/>
      <c r="H21" s="81"/>
    </row>
    <row r="22" spans="2:10" x14ac:dyDescent="0.2">
      <c r="B22" s="37" t="s">
        <v>130</v>
      </c>
      <c r="C22" s="5"/>
      <c r="D22" s="47"/>
      <c r="E22" s="14"/>
      <c r="F22" s="47"/>
      <c r="G22" s="14"/>
      <c r="H22" s="86"/>
    </row>
    <row r="23" spans="2:10" x14ac:dyDescent="0.2">
      <c r="B23" s="35" t="s">
        <v>131</v>
      </c>
      <c r="C23" s="5">
        <v>11</v>
      </c>
      <c r="D23" s="75"/>
      <c r="E23" s="7">
        <f>'10-11'!E35</f>
        <v>3269835</v>
      </c>
      <c r="F23" s="75"/>
      <c r="G23" s="7">
        <f>'10-11'!G35</f>
        <v>15730049</v>
      </c>
      <c r="H23" s="14"/>
      <c r="J23" s="48"/>
    </row>
    <row r="24" spans="2:10" x14ac:dyDescent="0.2">
      <c r="B24" s="35" t="s">
        <v>152</v>
      </c>
      <c r="C24" s="5">
        <v>12</v>
      </c>
      <c r="D24" s="75"/>
      <c r="E24" s="7">
        <f>'12-13-14'!G17</f>
        <v>155937851</v>
      </c>
      <c r="F24" s="75"/>
      <c r="G24" s="7">
        <f>'12-13-14'!G18</f>
        <v>139838927</v>
      </c>
      <c r="H24" s="14"/>
    </row>
    <row r="25" spans="2:10" x14ac:dyDescent="0.2">
      <c r="B25" s="37" t="s">
        <v>132</v>
      </c>
      <c r="C25" s="47"/>
      <c r="D25" s="47"/>
      <c r="E25" s="10">
        <f>SUM(E23:E24)</f>
        <v>159207686</v>
      </c>
      <c r="F25" s="47"/>
      <c r="G25" s="10">
        <f>SUM(G23:G24)</f>
        <v>155568976</v>
      </c>
      <c r="H25" s="87"/>
    </row>
    <row r="26" spans="2:10" ht="21" thickBot="1" x14ac:dyDescent="0.25">
      <c r="B26" s="37" t="s">
        <v>7</v>
      </c>
      <c r="C26" s="47"/>
      <c r="D26" s="47"/>
      <c r="E26" s="8">
        <f>E11+E15+E20+E25</f>
        <v>209575910</v>
      </c>
      <c r="F26" s="47"/>
      <c r="G26" s="8">
        <f>G11+G15+G20+G25</f>
        <v>195383128</v>
      </c>
      <c r="H26" s="9"/>
    </row>
    <row r="27" spans="2:10" ht="21" thickTop="1" x14ac:dyDescent="0.2">
      <c r="B27" s="82" t="s">
        <v>149</v>
      </c>
      <c r="C27" s="47"/>
      <c r="D27" s="47"/>
      <c r="E27" s="14"/>
      <c r="F27" s="47"/>
      <c r="G27" s="14"/>
      <c r="H27" s="86"/>
    </row>
    <row r="28" spans="2:10" x14ac:dyDescent="0.2">
      <c r="B28" s="37" t="s">
        <v>909</v>
      </c>
      <c r="C28" s="75"/>
      <c r="D28" s="75"/>
      <c r="E28" s="14"/>
      <c r="F28" s="75"/>
      <c r="G28" s="14"/>
      <c r="H28" s="14"/>
    </row>
    <row r="29" spans="2:10" x14ac:dyDescent="0.2">
      <c r="B29" s="35" t="s">
        <v>33</v>
      </c>
      <c r="C29" s="5">
        <v>13</v>
      </c>
      <c r="D29" s="75"/>
      <c r="E29" s="7">
        <f>'12-13-14'!E25</f>
        <v>1320438</v>
      </c>
      <c r="F29" s="75"/>
      <c r="G29" s="7">
        <f>'12-13-14'!G25</f>
        <v>1436578</v>
      </c>
      <c r="H29" s="87"/>
      <c r="I29" s="85"/>
    </row>
    <row r="30" spans="2:10" ht="21" thickBot="1" x14ac:dyDescent="0.25">
      <c r="B30" s="37" t="s">
        <v>8</v>
      </c>
      <c r="C30" s="75"/>
      <c r="D30" s="75"/>
      <c r="E30" s="78">
        <f>SUM(E29)</f>
        <v>1320438</v>
      </c>
      <c r="F30" s="75"/>
      <c r="G30" s="78">
        <f>SUM(G29:G29)</f>
        <v>1436578</v>
      </c>
      <c r="H30" s="14"/>
    </row>
    <row r="31" spans="2:10" ht="5.25" customHeight="1" thickTop="1" x14ac:dyDescent="0.2">
      <c r="B31" s="37"/>
      <c r="C31" s="75"/>
      <c r="D31" s="75"/>
      <c r="E31" s="9"/>
      <c r="F31" s="75"/>
      <c r="G31" s="9"/>
      <c r="H31" s="81"/>
    </row>
    <row r="32" spans="2:10" x14ac:dyDescent="0.2">
      <c r="B32" s="37" t="s">
        <v>9</v>
      </c>
      <c r="C32" s="75"/>
      <c r="D32" s="75"/>
      <c r="E32" s="9"/>
      <c r="F32" s="75"/>
      <c r="G32" s="9"/>
      <c r="H32" s="14"/>
    </row>
    <row r="33" spans="2:11" x14ac:dyDescent="0.2">
      <c r="B33" s="35" t="s">
        <v>35</v>
      </c>
      <c r="C33" s="5">
        <v>14</v>
      </c>
      <c r="D33" s="75"/>
      <c r="E33" s="7">
        <f>'12-13-14'!E31</f>
        <v>2574992</v>
      </c>
      <c r="F33" s="75"/>
      <c r="G33" s="7">
        <f>'12-13-14'!G31</f>
        <v>2535415</v>
      </c>
      <c r="H33" s="87"/>
      <c r="I33" s="85"/>
      <c r="K33" s="48"/>
    </row>
    <row r="34" spans="2:11" x14ac:dyDescent="0.2">
      <c r="B34" s="37" t="s">
        <v>10</v>
      </c>
      <c r="C34" s="5"/>
      <c r="D34" s="75"/>
      <c r="E34" s="88">
        <f>SUM(E33)</f>
        <v>2574992</v>
      </c>
      <c r="F34" s="75"/>
      <c r="G34" s="88">
        <f>SUM(G33:G33)</f>
        <v>2535415</v>
      </c>
      <c r="H34" s="14"/>
    </row>
    <row r="35" spans="2:11" ht="21" thickBot="1" x14ac:dyDescent="0.25">
      <c r="B35" s="37" t="s">
        <v>11</v>
      </c>
      <c r="C35" s="5"/>
      <c r="D35" s="75"/>
      <c r="E35" s="78">
        <f>E30+E34</f>
        <v>3895430</v>
      </c>
      <c r="F35" s="75"/>
      <c r="G35" s="78">
        <f>G30+G34</f>
        <v>3971993</v>
      </c>
      <c r="H35" s="14"/>
    </row>
    <row r="36" spans="2:11" ht="10.5" customHeight="1" thickTop="1" x14ac:dyDescent="0.2">
      <c r="B36" s="37"/>
      <c r="C36" s="5"/>
      <c r="D36" s="75"/>
      <c r="E36" s="81"/>
      <c r="F36" s="75"/>
      <c r="G36" s="81"/>
      <c r="H36" s="14"/>
    </row>
    <row r="37" spans="2:11" x14ac:dyDescent="0.2">
      <c r="B37" s="82" t="s">
        <v>133</v>
      </c>
      <c r="C37" s="5"/>
      <c r="D37" s="75"/>
      <c r="E37" s="7"/>
      <c r="F37" s="75"/>
      <c r="G37" s="7"/>
      <c r="H37" s="14"/>
    </row>
    <row r="38" spans="2:11" x14ac:dyDescent="0.2">
      <c r="B38" s="35" t="s">
        <v>134</v>
      </c>
      <c r="C38" s="5"/>
      <c r="D38" s="75"/>
      <c r="E38" s="7">
        <f>+G38+'قائمة الأنشطة'!E27</f>
        <v>51758268</v>
      </c>
      <c r="F38" s="75"/>
      <c r="G38" s="7">
        <v>43384922</v>
      </c>
      <c r="H38" s="87"/>
      <c r="J38" s="196"/>
    </row>
    <row r="39" spans="2:11" x14ac:dyDescent="0.2">
      <c r="B39" s="35" t="s">
        <v>135</v>
      </c>
      <c r="C39" s="5"/>
      <c r="D39" s="75"/>
      <c r="E39" s="7">
        <f>+G39+'قائمة الأنشطة'!G27</f>
        <v>2743401</v>
      </c>
      <c r="F39" s="75"/>
      <c r="G39" s="7">
        <v>1588408</v>
      </c>
      <c r="H39" s="87"/>
    </row>
    <row r="40" spans="2:11" x14ac:dyDescent="0.2">
      <c r="B40" s="35" t="s">
        <v>136</v>
      </c>
      <c r="C40" s="75"/>
      <c r="D40" s="75"/>
      <c r="E40" s="108">
        <f>+G40+'قائمة الأنشطة'!I27</f>
        <v>151178811</v>
      </c>
      <c r="F40" s="75"/>
      <c r="G40" s="108">
        <v>146437805</v>
      </c>
      <c r="H40" s="14"/>
    </row>
    <row r="41" spans="2:11" x14ac:dyDescent="0.2">
      <c r="B41" s="37" t="s">
        <v>137</v>
      </c>
      <c r="C41" s="75"/>
      <c r="D41" s="75"/>
      <c r="E41" s="89">
        <f>SUM(E38:E40)</f>
        <v>205680480</v>
      </c>
      <c r="F41" s="75"/>
      <c r="G41" s="89">
        <f>SUM(G38:G40)</f>
        <v>191411135</v>
      </c>
      <c r="H41" s="14"/>
    </row>
    <row r="42" spans="2:11" ht="21" thickBot="1" x14ac:dyDescent="0.25">
      <c r="B42" s="37" t="s">
        <v>138</v>
      </c>
      <c r="C42" s="75"/>
      <c r="D42" s="75"/>
      <c r="E42" s="11">
        <f>E35+E41</f>
        <v>209575910</v>
      </c>
      <c r="F42" s="75"/>
      <c r="G42" s="11">
        <f>G35+G41</f>
        <v>195383128</v>
      </c>
      <c r="H42" s="9"/>
    </row>
    <row r="43" spans="2:11" ht="21" thickTop="1" x14ac:dyDescent="0.2">
      <c r="B43" s="37"/>
      <c r="C43" s="75"/>
      <c r="D43" s="75"/>
      <c r="E43" s="75"/>
      <c r="F43" s="75"/>
      <c r="G43" s="9"/>
      <c r="H43" s="9"/>
    </row>
    <row r="44" spans="2:11" s="120" customFormat="1" x14ac:dyDescent="0.2">
      <c r="B44" s="118"/>
      <c r="C44" s="130"/>
      <c r="D44" s="131"/>
      <c r="E44" s="131"/>
      <c r="F44" s="131"/>
      <c r="G44" s="119"/>
      <c r="H44" s="118"/>
    </row>
    <row r="45" spans="2:11" s="120" customFormat="1" ht="10.5" customHeight="1" x14ac:dyDescent="0.2">
      <c r="B45" s="121"/>
      <c r="C45" s="23"/>
      <c r="D45" s="132"/>
      <c r="E45" s="132"/>
      <c r="F45" s="132"/>
      <c r="G45" s="119"/>
      <c r="H45" s="3"/>
    </row>
    <row r="46" spans="2:11" s="120" customFormat="1" x14ac:dyDescent="0.2">
      <c r="B46" s="117"/>
      <c r="C46" s="23"/>
      <c r="D46" s="119"/>
      <c r="E46" s="119"/>
      <c r="F46" s="119"/>
      <c r="G46" s="119"/>
      <c r="H46" s="119"/>
    </row>
    <row r="47" spans="2:11" x14ac:dyDescent="0.2">
      <c r="B47" s="231" t="s">
        <v>779</v>
      </c>
      <c r="C47" s="231"/>
      <c r="D47" s="231"/>
      <c r="E47" s="231"/>
      <c r="F47" s="231"/>
      <c r="G47" s="231"/>
      <c r="H47" s="231"/>
    </row>
    <row r="48" spans="2:11" x14ac:dyDescent="0.2">
      <c r="B48" s="232">
        <v>4</v>
      </c>
      <c r="C48" s="232"/>
      <c r="D48" s="232"/>
      <c r="E48" s="232"/>
      <c r="F48" s="232"/>
      <c r="G48" s="232"/>
      <c r="H48" s="232"/>
    </row>
    <row r="51" spans="5:7" x14ac:dyDescent="0.2">
      <c r="E51" s="48">
        <f>E42-E26</f>
        <v>0</v>
      </c>
      <c r="G51" s="14">
        <f>G42-G26</f>
        <v>0</v>
      </c>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2">
    <mergeCell ref="B47:H47"/>
    <mergeCell ref="B48:H48"/>
  </mergeCells>
  <printOptions horizontalCentered="1"/>
  <pageMargins left="0.43307086614173229" right="0.87" top="0.62992125984251968" bottom="0" header="0.23622047244094491" footer="0"/>
  <pageSetup paperSize="9" scale="85" firstPageNumber="5" orientation="portrait" useFirstPageNumber="1"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
  <sheetViews>
    <sheetView rightToLeft="1" tabSelected="1" topLeftCell="B4" zoomScale="90" zoomScaleNormal="90" zoomScaleSheetLayoutView="100" workbookViewId="0">
      <selection activeCell="M10" sqref="M10"/>
    </sheetView>
  </sheetViews>
  <sheetFormatPr defaultColWidth="9.375" defaultRowHeight="20.25" x14ac:dyDescent="0.2"/>
  <cols>
    <col min="1" max="1" width="2" style="35" hidden="1" customWidth="1"/>
    <col min="2" max="2" width="36.125" style="35" customWidth="1"/>
    <col min="3" max="3" width="10" style="35" customWidth="1"/>
    <col min="4" max="4" width="1.25" style="35" customWidth="1"/>
    <col min="5" max="5" width="14.125" style="27" customWidth="1"/>
    <col min="6" max="6" width="1.625" style="27" customWidth="1"/>
    <col min="7" max="7" width="14.125" style="27" customWidth="1"/>
    <col min="8" max="8" width="2" style="35" customWidth="1"/>
    <col min="9" max="9" width="14.125" style="27" customWidth="1"/>
    <col min="10" max="10" width="2.125" style="27" customWidth="1"/>
    <col min="11" max="11" width="14.125" style="27" customWidth="1"/>
    <col min="12" max="12" width="2" style="27" customWidth="1"/>
    <col min="13" max="13" width="14.125" style="27" customWidth="1"/>
    <col min="14" max="256" width="9.375" style="35"/>
    <col min="257" max="257" width="12.5" style="35" customWidth="1"/>
    <col min="258" max="258" width="31.125" style="35" customWidth="1"/>
    <col min="259" max="259" width="4" style="35" customWidth="1"/>
    <col min="260" max="260" width="10" style="35" customWidth="1"/>
    <col min="261" max="261" width="1.375" style="35" customWidth="1"/>
    <col min="262" max="262" width="23" style="35" bestFit="1" customWidth="1"/>
    <col min="263" max="263" width="2.5" style="35" customWidth="1"/>
    <col min="264" max="264" width="23" style="35" bestFit="1" customWidth="1"/>
    <col min="265" max="265" width="0.5" style="35" customWidth="1"/>
    <col min="266" max="266" width="1.375" style="35" customWidth="1"/>
    <col min="267" max="267" width="2" style="35" customWidth="1"/>
    <col min="268" max="512" width="9.375" style="35"/>
    <col min="513" max="513" width="12.5" style="35" customWidth="1"/>
    <col min="514" max="514" width="31.125" style="35" customWidth="1"/>
    <col min="515" max="515" width="4" style="35" customWidth="1"/>
    <col min="516" max="516" width="10" style="35" customWidth="1"/>
    <col min="517" max="517" width="1.375" style="35" customWidth="1"/>
    <col min="518" max="518" width="23" style="35" bestFit="1" customWidth="1"/>
    <col min="519" max="519" width="2.5" style="35" customWidth="1"/>
    <col min="520" max="520" width="23" style="35" bestFit="1" customWidth="1"/>
    <col min="521" max="521" width="0.5" style="35" customWidth="1"/>
    <col min="522" max="522" width="1.375" style="35" customWidth="1"/>
    <col min="523" max="523" width="2" style="35" customWidth="1"/>
    <col min="524" max="768" width="9.375" style="35"/>
    <col min="769" max="769" width="12.5" style="35" customWidth="1"/>
    <col min="770" max="770" width="31.125" style="35" customWidth="1"/>
    <col min="771" max="771" width="4" style="35" customWidth="1"/>
    <col min="772" max="772" width="10" style="35" customWidth="1"/>
    <col min="773" max="773" width="1.375" style="35" customWidth="1"/>
    <col min="774" max="774" width="23" style="35" bestFit="1" customWidth="1"/>
    <col min="775" max="775" width="2.5" style="35" customWidth="1"/>
    <col min="776" max="776" width="23" style="35" bestFit="1" customWidth="1"/>
    <col min="777" max="777" width="0.5" style="35" customWidth="1"/>
    <col min="778" max="778" width="1.375" style="35" customWidth="1"/>
    <col min="779" max="779" width="2" style="35" customWidth="1"/>
    <col min="780" max="1024" width="9.375" style="35"/>
    <col min="1025" max="1025" width="12.5" style="35" customWidth="1"/>
    <col min="1026" max="1026" width="31.125" style="35" customWidth="1"/>
    <col min="1027" max="1027" width="4" style="35" customWidth="1"/>
    <col min="1028" max="1028" width="10" style="35" customWidth="1"/>
    <col min="1029" max="1029" width="1.375" style="35" customWidth="1"/>
    <col min="1030" max="1030" width="23" style="35" bestFit="1" customWidth="1"/>
    <col min="1031" max="1031" width="2.5" style="35" customWidth="1"/>
    <col min="1032" max="1032" width="23" style="35" bestFit="1" customWidth="1"/>
    <col min="1033" max="1033" width="0.5" style="35" customWidth="1"/>
    <col min="1034" max="1034" width="1.375" style="35" customWidth="1"/>
    <col min="1035" max="1035" width="2" style="35" customWidth="1"/>
    <col min="1036" max="1280" width="9.375" style="35"/>
    <col min="1281" max="1281" width="12.5" style="35" customWidth="1"/>
    <col min="1282" max="1282" width="31.125" style="35" customWidth="1"/>
    <col min="1283" max="1283" width="4" style="35" customWidth="1"/>
    <col min="1284" max="1284" width="10" style="35" customWidth="1"/>
    <col min="1285" max="1285" width="1.375" style="35" customWidth="1"/>
    <col min="1286" max="1286" width="23" style="35" bestFit="1" customWidth="1"/>
    <col min="1287" max="1287" width="2.5" style="35" customWidth="1"/>
    <col min="1288" max="1288" width="23" style="35" bestFit="1" customWidth="1"/>
    <col min="1289" max="1289" width="0.5" style="35" customWidth="1"/>
    <col min="1290" max="1290" width="1.375" style="35" customWidth="1"/>
    <col min="1291" max="1291" width="2" style="35" customWidth="1"/>
    <col min="1292" max="1536" width="9.375" style="35"/>
    <col min="1537" max="1537" width="12.5" style="35" customWidth="1"/>
    <col min="1538" max="1538" width="31.125" style="35" customWidth="1"/>
    <col min="1539" max="1539" width="4" style="35" customWidth="1"/>
    <col min="1540" max="1540" width="10" style="35" customWidth="1"/>
    <col min="1541" max="1541" width="1.375" style="35" customWidth="1"/>
    <col min="1542" max="1542" width="23" style="35" bestFit="1" customWidth="1"/>
    <col min="1543" max="1543" width="2.5" style="35" customWidth="1"/>
    <col min="1544" max="1544" width="23" style="35" bestFit="1" customWidth="1"/>
    <col min="1545" max="1545" width="0.5" style="35" customWidth="1"/>
    <col min="1546" max="1546" width="1.375" style="35" customWidth="1"/>
    <col min="1547" max="1547" width="2" style="35" customWidth="1"/>
    <col min="1548" max="1792" width="9.375" style="35"/>
    <col min="1793" max="1793" width="12.5" style="35" customWidth="1"/>
    <col min="1794" max="1794" width="31.125" style="35" customWidth="1"/>
    <col min="1795" max="1795" width="4" style="35" customWidth="1"/>
    <col min="1796" max="1796" width="10" style="35" customWidth="1"/>
    <col min="1797" max="1797" width="1.375" style="35" customWidth="1"/>
    <col min="1798" max="1798" width="23" style="35" bestFit="1" customWidth="1"/>
    <col min="1799" max="1799" width="2.5" style="35" customWidth="1"/>
    <col min="1800" max="1800" width="23" style="35" bestFit="1" customWidth="1"/>
    <col min="1801" max="1801" width="0.5" style="35" customWidth="1"/>
    <col min="1802" max="1802" width="1.375" style="35" customWidth="1"/>
    <col min="1803" max="1803" width="2" style="35" customWidth="1"/>
    <col min="1804" max="2048" width="9.375" style="35"/>
    <col min="2049" max="2049" width="12.5" style="35" customWidth="1"/>
    <col min="2050" max="2050" width="31.125" style="35" customWidth="1"/>
    <col min="2051" max="2051" width="4" style="35" customWidth="1"/>
    <col min="2052" max="2052" width="10" style="35" customWidth="1"/>
    <col min="2053" max="2053" width="1.375" style="35" customWidth="1"/>
    <col min="2054" max="2054" width="23" style="35" bestFit="1" customWidth="1"/>
    <col min="2055" max="2055" width="2.5" style="35" customWidth="1"/>
    <col min="2056" max="2056" width="23" style="35" bestFit="1" customWidth="1"/>
    <col min="2057" max="2057" width="0.5" style="35" customWidth="1"/>
    <col min="2058" max="2058" width="1.375" style="35" customWidth="1"/>
    <col min="2059" max="2059" width="2" style="35" customWidth="1"/>
    <col min="2060" max="2304" width="9.375" style="35"/>
    <col min="2305" max="2305" width="12.5" style="35" customWidth="1"/>
    <col min="2306" max="2306" width="31.125" style="35" customWidth="1"/>
    <col min="2307" max="2307" width="4" style="35" customWidth="1"/>
    <col min="2308" max="2308" width="10" style="35" customWidth="1"/>
    <col min="2309" max="2309" width="1.375" style="35" customWidth="1"/>
    <col min="2310" max="2310" width="23" style="35" bestFit="1" customWidth="1"/>
    <col min="2311" max="2311" width="2.5" style="35" customWidth="1"/>
    <col min="2312" max="2312" width="23" style="35" bestFit="1" customWidth="1"/>
    <col min="2313" max="2313" width="0.5" style="35" customWidth="1"/>
    <col min="2314" max="2314" width="1.375" style="35" customWidth="1"/>
    <col min="2315" max="2315" width="2" style="35" customWidth="1"/>
    <col min="2316" max="2560" width="9.375" style="35"/>
    <col min="2561" max="2561" width="12.5" style="35" customWidth="1"/>
    <col min="2562" max="2562" width="31.125" style="35" customWidth="1"/>
    <col min="2563" max="2563" width="4" style="35" customWidth="1"/>
    <col min="2564" max="2564" width="10" style="35" customWidth="1"/>
    <col min="2565" max="2565" width="1.375" style="35" customWidth="1"/>
    <col min="2566" max="2566" width="23" style="35" bestFit="1" customWidth="1"/>
    <col min="2567" max="2567" width="2.5" style="35" customWidth="1"/>
    <col min="2568" max="2568" width="23" style="35" bestFit="1" customWidth="1"/>
    <col min="2569" max="2569" width="0.5" style="35" customWidth="1"/>
    <col min="2570" max="2570" width="1.375" style="35" customWidth="1"/>
    <col min="2571" max="2571" width="2" style="35" customWidth="1"/>
    <col min="2572" max="2816" width="9.375" style="35"/>
    <col min="2817" max="2817" width="12.5" style="35" customWidth="1"/>
    <col min="2818" max="2818" width="31.125" style="35" customWidth="1"/>
    <col min="2819" max="2819" width="4" style="35" customWidth="1"/>
    <col min="2820" max="2820" width="10" style="35" customWidth="1"/>
    <col min="2821" max="2821" width="1.375" style="35" customWidth="1"/>
    <col min="2822" max="2822" width="23" style="35" bestFit="1" customWidth="1"/>
    <col min="2823" max="2823" width="2.5" style="35" customWidth="1"/>
    <col min="2824" max="2824" width="23" style="35" bestFit="1" customWidth="1"/>
    <col min="2825" max="2825" width="0.5" style="35" customWidth="1"/>
    <col min="2826" max="2826" width="1.375" style="35" customWidth="1"/>
    <col min="2827" max="2827" width="2" style="35" customWidth="1"/>
    <col min="2828" max="3072" width="9.375" style="35"/>
    <col min="3073" max="3073" width="12.5" style="35" customWidth="1"/>
    <col min="3074" max="3074" width="31.125" style="35" customWidth="1"/>
    <col min="3075" max="3075" width="4" style="35" customWidth="1"/>
    <col min="3076" max="3076" width="10" style="35" customWidth="1"/>
    <col min="3077" max="3077" width="1.375" style="35" customWidth="1"/>
    <col min="3078" max="3078" width="23" style="35" bestFit="1" customWidth="1"/>
    <col min="3079" max="3079" width="2.5" style="35" customWidth="1"/>
    <col min="3080" max="3080" width="23" style="35" bestFit="1" customWidth="1"/>
    <col min="3081" max="3081" width="0.5" style="35" customWidth="1"/>
    <col min="3082" max="3082" width="1.375" style="35" customWidth="1"/>
    <col min="3083" max="3083" width="2" style="35" customWidth="1"/>
    <col min="3084" max="3328" width="9.375" style="35"/>
    <col min="3329" max="3329" width="12.5" style="35" customWidth="1"/>
    <col min="3330" max="3330" width="31.125" style="35" customWidth="1"/>
    <col min="3331" max="3331" width="4" style="35" customWidth="1"/>
    <col min="3332" max="3332" width="10" style="35" customWidth="1"/>
    <col min="3333" max="3333" width="1.375" style="35" customWidth="1"/>
    <col min="3334" max="3334" width="23" style="35" bestFit="1" customWidth="1"/>
    <col min="3335" max="3335" width="2.5" style="35" customWidth="1"/>
    <col min="3336" max="3336" width="23" style="35" bestFit="1" customWidth="1"/>
    <col min="3337" max="3337" width="0.5" style="35" customWidth="1"/>
    <col min="3338" max="3338" width="1.375" style="35" customWidth="1"/>
    <col min="3339" max="3339" width="2" style="35" customWidth="1"/>
    <col min="3340" max="3584" width="9.375" style="35"/>
    <col min="3585" max="3585" width="12.5" style="35" customWidth="1"/>
    <col min="3586" max="3586" width="31.125" style="35" customWidth="1"/>
    <col min="3587" max="3587" width="4" style="35" customWidth="1"/>
    <col min="3588" max="3588" width="10" style="35" customWidth="1"/>
    <col min="3589" max="3589" width="1.375" style="35" customWidth="1"/>
    <col min="3590" max="3590" width="23" style="35" bestFit="1" customWidth="1"/>
    <col min="3591" max="3591" width="2.5" style="35" customWidth="1"/>
    <col min="3592" max="3592" width="23" style="35" bestFit="1" customWidth="1"/>
    <col min="3593" max="3593" width="0.5" style="35" customWidth="1"/>
    <col min="3594" max="3594" width="1.375" style="35" customWidth="1"/>
    <col min="3595" max="3595" width="2" style="35" customWidth="1"/>
    <col min="3596" max="3840" width="9.375" style="35"/>
    <col min="3841" max="3841" width="12.5" style="35" customWidth="1"/>
    <col min="3842" max="3842" width="31.125" style="35" customWidth="1"/>
    <col min="3843" max="3843" width="4" style="35" customWidth="1"/>
    <col min="3844" max="3844" width="10" style="35" customWidth="1"/>
    <col min="3845" max="3845" width="1.375" style="35" customWidth="1"/>
    <col min="3846" max="3846" width="23" style="35" bestFit="1" customWidth="1"/>
    <col min="3847" max="3847" width="2.5" style="35" customWidth="1"/>
    <col min="3848" max="3848" width="23" style="35" bestFit="1" customWidth="1"/>
    <col min="3849" max="3849" width="0.5" style="35" customWidth="1"/>
    <col min="3850" max="3850" width="1.375" style="35" customWidth="1"/>
    <col min="3851" max="3851" width="2" style="35" customWidth="1"/>
    <col min="3852" max="4096" width="9.375" style="35"/>
    <col min="4097" max="4097" width="12.5" style="35" customWidth="1"/>
    <col min="4098" max="4098" width="31.125" style="35" customWidth="1"/>
    <col min="4099" max="4099" width="4" style="35" customWidth="1"/>
    <col min="4100" max="4100" width="10" style="35" customWidth="1"/>
    <col min="4101" max="4101" width="1.375" style="35" customWidth="1"/>
    <col min="4102" max="4102" width="23" style="35" bestFit="1" customWidth="1"/>
    <col min="4103" max="4103" width="2.5" style="35" customWidth="1"/>
    <col min="4104" max="4104" width="23" style="35" bestFit="1" customWidth="1"/>
    <col min="4105" max="4105" width="0.5" style="35" customWidth="1"/>
    <col min="4106" max="4106" width="1.375" style="35" customWidth="1"/>
    <col min="4107" max="4107" width="2" style="35" customWidth="1"/>
    <col min="4108" max="4352" width="9.375" style="35"/>
    <col min="4353" max="4353" width="12.5" style="35" customWidth="1"/>
    <col min="4354" max="4354" width="31.125" style="35" customWidth="1"/>
    <col min="4355" max="4355" width="4" style="35" customWidth="1"/>
    <col min="4356" max="4356" width="10" style="35" customWidth="1"/>
    <col min="4357" max="4357" width="1.375" style="35" customWidth="1"/>
    <col min="4358" max="4358" width="23" style="35" bestFit="1" customWidth="1"/>
    <col min="4359" max="4359" width="2.5" style="35" customWidth="1"/>
    <col min="4360" max="4360" width="23" style="35" bestFit="1" customWidth="1"/>
    <col min="4361" max="4361" width="0.5" style="35" customWidth="1"/>
    <col min="4362" max="4362" width="1.375" style="35" customWidth="1"/>
    <col min="4363" max="4363" width="2" style="35" customWidth="1"/>
    <col min="4364" max="4608" width="9.375" style="35"/>
    <col min="4609" max="4609" width="12.5" style="35" customWidth="1"/>
    <col min="4610" max="4610" width="31.125" style="35" customWidth="1"/>
    <col min="4611" max="4611" width="4" style="35" customWidth="1"/>
    <col min="4612" max="4612" width="10" style="35" customWidth="1"/>
    <col min="4613" max="4613" width="1.375" style="35" customWidth="1"/>
    <col min="4614" max="4614" width="23" style="35" bestFit="1" customWidth="1"/>
    <col min="4615" max="4615" width="2.5" style="35" customWidth="1"/>
    <col min="4616" max="4616" width="23" style="35" bestFit="1" customWidth="1"/>
    <col min="4617" max="4617" width="0.5" style="35" customWidth="1"/>
    <col min="4618" max="4618" width="1.375" style="35" customWidth="1"/>
    <col min="4619" max="4619" width="2" style="35" customWidth="1"/>
    <col min="4620" max="4864" width="9.375" style="35"/>
    <col min="4865" max="4865" width="12.5" style="35" customWidth="1"/>
    <col min="4866" max="4866" width="31.125" style="35" customWidth="1"/>
    <col min="4867" max="4867" width="4" style="35" customWidth="1"/>
    <col min="4868" max="4868" width="10" style="35" customWidth="1"/>
    <col min="4869" max="4869" width="1.375" style="35" customWidth="1"/>
    <col min="4870" max="4870" width="23" style="35" bestFit="1" customWidth="1"/>
    <col min="4871" max="4871" width="2.5" style="35" customWidth="1"/>
    <col min="4872" max="4872" width="23" style="35" bestFit="1" customWidth="1"/>
    <col min="4873" max="4873" width="0.5" style="35" customWidth="1"/>
    <col min="4874" max="4874" width="1.375" style="35" customWidth="1"/>
    <col min="4875" max="4875" width="2" style="35" customWidth="1"/>
    <col min="4876" max="5120" width="9.375" style="35"/>
    <col min="5121" max="5121" width="12.5" style="35" customWidth="1"/>
    <col min="5122" max="5122" width="31.125" style="35" customWidth="1"/>
    <col min="5123" max="5123" width="4" style="35" customWidth="1"/>
    <col min="5124" max="5124" width="10" style="35" customWidth="1"/>
    <col min="5125" max="5125" width="1.375" style="35" customWidth="1"/>
    <col min="5126" max="5126" width="23" style="35" bestFit="1" customWidth="1"/>
    <col min="5127" max="5127" width="2.5" style="35" customWidth="1"/>
    <col min="5128" max="5128" width="23" style="35" bestFit="1" customWidth="1"/>
    <col min="5129" max="5129" width="0.5" style="35" customWidth="1"/>
    <col min="5130" max="5130" width="1.375" style="35" customWidth="1"/>
    <col min="5131" max="5131" width="2" style="35" customWidth="1"/>
    <col min="5132" max="5376" width="9.375" style="35"/>
    <col min="5377" max="5377" width="12.5" style="35" customWidth="1"/>
    <col min="5378" max="5378" width="31.125" style="35" customWidth="1"/>
    <col min="5379" max="5379" width="4" style="35" customWidth="1"/>
    <col min="5380" max="5380" width="10" style="35" customWidth="1"/>
    <col min="5381" max="5381" width="1.375" style="35" customWidth="1"/>
    <col min="5382" max="5382" width="23" style="35" bestFit="1" customWidth="1"/>
    <col min="5383" max="5383" width="2.5" style="35" customWidth="1"/>
    <col min="5384" max="5384" width="23" style="35" bestFit="1" customWidth="1"/>
    <col min="5385" max="5385" width="0.5" style="35" customWidth="1"/>
    <col min="5386" max="5386" width="1.375" style="35" customWidth="1"/>
    <col min="5387" max="5387" width="2" style="35" customWidth="1"/>
    <col min="5388" max="5632" width="9.375" style="35"/>
    <col min="5633" max="5633" width="12.5" style="35" customWidth="1"/>
    <col min="5634" max="5634" width="31.125" style="35" customWidth="1"/>
    <col min="5635" max="5635" width="4" style="35" customWidth="1"/>
    <col min="5636" max="5636" width="10" style="35" customWidth="1"/>
    <col min="5637" max="5637" width="1.375" style="35" customWidth="1"/>
    <col min="5638" max="5638" width="23" style="35" bestFit="1" customWidth="1"/>
    <col min="5639" max="5639" width="2.5" style="35" customWidth="1"/>
    <col min="5640" max="5640" width="23" style="35" bestFit="1" customWidth="1"/>
    <col min="5641" max="5641" width="0.5" style="35" customWidth="1"/>
    <col min="5642" max="5642" width="1.375" style="35" customWidth="1"/>
    <col min="5643" max="5643" width="2" style="35" customWidth="1"/>
    <col min="5644" max="5888" width="9.375" style="35"/>
    <col min="5889" max="5889" width="12.5" style="35" customWidth="1"/>
    <col min="5890" max="5890" width="31.125" style="35" customWidth="1"/>
    <col min="5891" max="5891" width="4" style="35" customWidth="1"/>
    <col min="5892" max="5892" width="10" style="35" customWidth="1"/>
    <col min="5893" max="5893" width="1.375" style="35" customWidth="1"/>
    <col min="5894" max="5894" width="23" style="35" bestFit="1" customWidth="1"/>
    <col min="5895" max="5895" width="2.5" style="35" customWidth="1"/>
    <col min="5896" max="5896" width="23" style="35" bestFit="1" customWidth="1"/>
    <col min="5897" max="5897" width="0.5" style="35" customWidth="1"/>
    <col min="5898" max="5898" width="1.375" style="35" customWidth="1"/>
    <col min="5899" max="5899" width="2" style="35" customWidth="1"/>
    <col min="5900" max="6144" width="9.375" style="35"/>
    <col min="6145" max="6145" width="12.5" style="35" customWidth="1"/>
    <col min="6146" max="6146" width="31.125" style="35" customWidth="1"/>
    <col min="6147" max="6147" width="4" style="35" customWidth="1"/>
    <col min="6148" max="6148" width="10" style="35" customWidth="1"/>
    <col min="6149" max="6149" width="1.375" style="35" customWidth="1"/>
    <col min="6150" max="6150" width="23" style="35" bestFit="1" customWidth="1"/>
    <col min="6151" max="6151" width="2.5" style="35" customWidth="1"/>
    <col min="6152" max="6152" width="23" style="35" bestFit="1" customWidth="1"/>
    <col min="6153" max="6153" width="0.5" style="35" customWidth="1"/>
    <col min="6154" max="6154" width="1.375" style="35" customWidth="1"/>
    <col min="6155" max="6155" width="2" style="35" customWidth="1"/>
    <col min="6156" max="6400" width="9.375" style="35"/>
    <col min="6401" max="6401" width="12.5" style="35" customWidth="1"/>
    <col min="6402" max="6402" width="31.125" style="35" customWidth="1"/>
    <col min="6403" max="6403" width="4" style="35" customWidth="1"/>
    <col min="6404" max="6404" width="10" style="35" customWidth="1"/>
    <col min="6405" max="6405" width="1.375" style="35" customWidth="1"/>
    <col min="6406" max="6406" width="23" style="35" bestFit="1" customWidth="1"/>
    <col min="6407" max="6407" width="2.5" style="35" customWidth="1"/>
    <col min="6408" max="6408" width="23" style="35" bestFit="1" customWidth="1"/>
    <col min="6409" max="6409" width="0.5" style="35" customWidth="1"/>
    <col min="6410" max="6410" width="1.375" style="35" customWidth="1"/>
    <col min="6411" max="6411" width="2" style="35" customWidth="1"/>
    <col min="6412" max="6656" width="9.375" style="35"/>
    <col min="6657" max="6657" width="12.5" style="35" customWidth="1"/>
    <col min="6658" max="6658" width="31.125" style="35" customWidth="1"/>
    <col min="6659" max="6659" width="4" style="35" customWidth="1"/>
    <col min="6660" max="6660" width="10" style="35" customWidth="1"/>
    <col min="6661" max="6661" width="1.375" style="35" customWidth="1"/>
    <col min="6662" max="6662" width="23" style="35" bestFit="1" customWidth="1"/>
    <col min="6663" max="6663" width="2.5" style="35" customWidth="1"/>
    <col min="6664" max="6664" width="23" style="35" bestFit="1" customWidth="1"/>
    <col min="6665" max="6665" width="0.5" style="35" customWidth="1"/>
    <col min="6666" max="6666" width="1.375" style="35" customWidth="1"/>
    <col min="6667" max="6667" width="2" style="35" customWidth="1"/>
    <col min="6668" max="6912" width="9.375" style="35"/>
    <col min="6913" max="6913" width="12.5" style="35" customWidth="1"/>
    <col min="6914" max="6914" width="31.125" style="35" customWidth="1"/>
    <col min="6915" max="6915" width="4" style="35" customWidth="1"/>
    <col min="6916" max="6916" width="10" style="35" customWidth="1"/>
    <col min="6917" max="6917" width="1.375" style="35" customWidth="1"/>
    <col min="6918" max="6918" width="23" style="35" bestFit="1" customWidth="1"/>
    <col min="6919" max="6919" width="2.5" style="35" customWidth="1"/>
    <col min="6920" max="6920" width="23" style="35" bestFit="1" customWidth="1"/>
    <col min="6921" max="6921" width="0.5" style="35" customWidth="1"/>
    <col min="6922" max="6922" width="1.375" style="35" customWidth="1"/>
    <col min="6923" max="6923" width="2" style="35" customWidth="1"/>
    <col min="6924" max="7168" width="9.375" style="35"/>
    <col min="7169" max="7169" width="12.5" style="35" customWidth="1"/>
    <col min="7170" max="7170" width="31.125" style="35" customWidth="1"/>
    <col min="7171" max="7171" width="4" style="35" customWidth="1"/>
    <col min="7172" max="7172" width="10" style="35" customWidth="1"/>
    <col min="7173" max="7173" width="1.375" style="35" customWidth="1"/>
    <col min="7174" max="7174" width="23" style="35" bestFit="1" customWidth="1"/>
    <col min="7175" max="7175" width="2.5" style="35" customWidth="1"/>
    <col min="7176" max="7176" width="23" style="35" bestFit="1" customWidth="1"/>
    <col min="7177" max="7177" width="0.5" style="35" customWidth="1"/>
    <col min="7178" max="7178" width="1.375" style="35" customWidth="1"/>
    <col min="7179" max="7179" width="2" style="35" customWidth="1"/>
    <col min="7180" max="7424" width="9.375" style="35"/>
    <col min="7425" max="7425" width="12.5" style="35" customWidth="1"/>
    <col min="7426" max="7426" width="31.125" style="35" customWidth="1"/>
    <col min="7427" max="7427" width="4" style="35" customWidth="1"/>
    <col min="7428" max="7428" width="10" style="35" customWidth="1"/>
    <col min="7429" max="7429" width="1.375" style="35" customWidth="1"/>
    <col min="7430" max="7430" width="23" style="35" bestFit="1" customWidth="1"/>
    <col min="7431" max="7431" width="2.5" style="35" customWidth="1"/>
    <col min="7432" max="7432" width="23" style="35" bestFit="1" customWidth="1"/>
    <col min="7433" max="7433" width="0.5" style="35" customWidth="1"/>
    <col min="7434" max="7434" width="1.375" style="35" customWidth="1"/>
    <col min="7435" max="7435" width="2" style="35" customWidth="1"/>
    <col min="7436" max="7680" width="9.375" style="35"/>
    <col min="7681" max="7681" width="12.5" style="35" customWidth="1"/>
    <col min="7682" max="7682" width="31.125" style="35" customWidth="1"/>
    <col min="7683" max="7683" width="4" style="35" customWidth="1"/>
    <col min="7684" max="7684" width="10" style="35" customWidth="1"/>
    <col min="7685" max="7685" width="1.375" style="35" customWidth="1"/>
    <col min="7686" max="7686" width="23" style="35" bestFit="1" customWidth="1"/>
    <col min="7687" max="7687" width="2.5" style="35" customWidth="1"/>
    <col min="7688" max="7688" width="23" style="35" bestFit="1" customWidth="1"/>
    <col min="7689" max="7689" width="0.5" style="35" customWidth="1"/>
    <col min="7690" max="7690" width="1.375" style="35" customWidth="1"/>
    <col min="7691" max="7691" width="2" style="35" customWidth="1"/>
    <col min="7692" max="7936" width="9.375" style="35"/>
    <col min="7937" max="7937" width="12.5" style="35" customWidth="1"/>
    <col min="7938" max="7938" width="31.125" style="35" customWidth="1"/>
    <col min="7939" max="7939" width="4" style="35" customWidth="1"/>
    <col min="7940" max="7940" width="10" style="35" customWidth="1"/>
    <col min="7941" max="7941" width="1.375" style="35" customWidth="1"/>
    <col min="7942" max="7942" width="23" style="35" bestFit="1" customWidth="1"/>
    <col min="7943" max="7943" width="2.5" style="35" customWidth="1"/>
    <col min="7944" max="7944" width="23" style="35" bestFit="1" customWidth="1"/>
    <col min="7945" max="7945" width="0.5" style="35" customWidth="1"/>
    <col min="7946" max="7946" width="1.375" style="35" customWidth="1"/>
    <col min="7947" max="7947" width="2" style="35" customWidth="1"/>
    <col min="7948" max="8192" width="9.375" style="35"/>
    <col min="8193" max="8193" width="12.5" style="35" customWidth="1"/>
    <col min="8194" max="8194" width="31.125" style="35" customWidth="1"/>
    <col min="8195" max="8195" width="4" style="35" customWidth="1"/>
    <col min="8196" max="8196" width="10" style="35" customWidth="1"/>
    <col min="8197" max="8197" width="1.375" style="35" customWidth="1"/>
    <col min="8198" max="8198" width="23" style="35" bestFit="1" customWidth="1"/>
    <col min="8199" max="8199" width="2.5" style="35" customWidth="1"/>
    <col min="8200" max="8200" width="23" style="35" bestFit="1" customWidth="1"/>
    <col min="8201" max="8201" width="0.5" style="35" customWidth="1"/>
    <col min="8202" max="8202" width="1.375" style="35" customWidth="1"/>
    <col min="8203" max="8203" width="2" style="35" customWidth="1"/>
    <col min="8204" max="8448" width="9.375" style="35"/>
    <col min="8449" max="8449" width="12.5" style="35" customWidth="1"/>
    <col min="8450" max="8450" width="31.125" style="35" customWidth="1"/>
    <col min="8451" max="8451" width="4" style="35" customWidth="1"/>
    <col min="8452" max="8452" width="10" style="35" customWidth="1"/>
    <col min="8453" max="8453" width="1.375" style="35" customWidth="1"/>
    <col min="8454" max="8454" width="23" style="35" bestFit="1" customWidth="1"/>
    <col min="8455" max="8455" width="2.5" style="35" customWidth="1"/>
    <col min="8456" max="8456" width="23" style="35" bestFit="1" customWidth="1"/>
    <col min="8457" max="8457" width="0.5" style="35" customWidth="1"/>
    <col min="8458" max="8458" width="1.375" style="35" customWidth="1"/>
    <col min="8459" max="8459" width="2" style="35" customWidth="1"/>
    <col min="8460" max="8704" width="9.375" style="35"/>
    <col min="8705" max="8705" width="12.5" style="35" customWidth="1"/>
    <col min="8706" max="8706" width="31.125" style="35" customWidth="1"/>
    <col min="8707" max="8707" width="4" style="35" customWidth="1"/>
    <col min="8708" max="8708" width="10" style="35" customWidth="1"/>
    <col min="8709" max="8709" width="1.375" style="35" customWidth="1"/>
    <col min="8710" max="8710" width="23" style="35" bestFit="1" customWidth="1"/>
    <col min="8711" max="8711" width="2.5" style="35" customWidth="1"/>
    <col min="8712" max="8712" width="23" style="35" bestFit="1" customWidth="1"/>
    <col min="8713" max="8713" width="0.5" style="35" customWidth="1"/>
    <col min="8714" max="8714" width="1.375" style="35" customWidth="1"/>
    <col min="8715" max="8715" width="2" style="35" customWidth="1"/>
    <col min="8716" max="8960" width="9.375" style="35"/>
    <col min="8961" max="8961" width="12.5" style="35" customWidth="1"/>
    <col min="8962" max="8962" width="31.125" style="35" customWidth="1"/>
    <col min="8963" max="8963" width="4" style="35" customWidth="1"/>
    <col min="8964" max="8964" width="10" style="35" customWidth="1"/>
    <col min="8965" max="8965" width="1.375" style="35" customWidth="1"/>
    <col min="8966" max="8966" width="23" style="35" bestFit="1" customWidth="1"/>
    <col min="8967" max="8967" width="2.5" style="35" customWidth="1"/>
    <col min="8968" max="8968" width="23" style="35" bestFit="1" customWidth="1"/>
    <col min="8969" max="8969" width="0.5" style="35" customWidth="1"/>
    <col min="8970" max="8970" width="1.375" style="35" customWidth="1"/>
    <col min="8971" max="8971" width="2" style="35" customWidth="1"/>
    <col min="8972" max="9216" width="9.375" style="35"/>
    <col min="9217" max="9217" width="12.5" style="35" customWidth="1"/>
    <col min="9218" max="9218" width="31.125" style="35" customWidth="1"/>
    <col min="9219" max="9219" width="4" style="35" customWidth="1"/>
    <col min="9220" max="9220" width="10" style="35" customWidth="1"/>
    <col min="9221" max="9221" width="1.375" style="35" customWidth="1"/>
    <col min="9222" max="9222" width="23" style="35" bestFit="1" customWidth="1"/>
    <col min="9223" max="9223" width="2.5" style="35" customWidth="1"/>
    <col min="9224" max="9224" width="23" style="35" bestFit="1" customWidth="1"/>
    <col min="9225" max="9225" width="0.5" style="35" customWidth="1"/>
    <col min="9226" max="9226" width="1.375" style="35" customWidth="1"/>
    <col min="9227" max="9227" width="2" style="35" customWidth="1"/>
    <col min="9228" max="9472" width="9.375" style="35"/>
    <col min="9473" max="9473" width="12.5" style="35" customWidth="1"/>
    <col min="9474" max="9474" width="31.125" style="35" customWidth="1"/>
    <col min="9475" max="9475" width="4" style="35" customWidth="1"/>
    <col min="9476" max="9476" width="10" style="35" customWidth="1"/>
    <col min="9477" max="9477" width="1.375" style="35" customWidth="1"/>
    <col min="9478" max="9478" width="23" style="35" bestFit="1" customWidth="1"/>
    <col min="9479" max="9479" width="2.5" style="35" customWidth="1"/>
    <col min="9480" max="9480" width="23" style="35" bestFit="1" customWidth="1"/>
    <col min="9481" max="9481" width="0.5" style="35" customWidth="1"/>
    <col min="9482" max="9482" width="1.375" style="35" customWidth="1"/>
    <col min="9483" max="9483" width="2" style="35" customWidth="1"/>
    <col min="9484" max="9728" width="9.375" style="35"/>
    <col min="9729" max="9729" width="12.5" style="35" customWidth="1"/>
    <col min="9730" max="9730" width="31.125" style="35" customWidth="1"/>
    <col min="9731" max="9731" width="4" style="35" customWidth="1"/>
    <col min="9732" max="9732" width="10" style="35" customWidth="1"/>
    <col min="9733" max="9733" width="1.375" style="35" customWidth="1"/>
    <col min="9734" max="9734" width="23" style="35" bestFit="1" customWidth="1"/>
    <col min="9735" max="9735" width="2.5" style="35" customWidth="1"/>
    <col min="9736" max="9736" width="23" style="35" bestFit="1" customWidth="1"/>
    <col min="9737" max="9737" width="0.5" style="35" customWidth="1"/>
    <col min="9738" max="9738" width="1.375" style="35" customWidth="1"/>
    <col min="9739" max="9739" width="2" style="35" customWidth="1"/>
    <col min="9740" max="9984" width="9.375" style="35"/>
    <col min="9985" max="9985" width="12.5" style="35" customWidth="1"/>
    <col min="9986" max="9986" width="31.125" style="35" customWidth="1"/>
    <col min="9987" max="9987" width="4" style="35" customWidth="1"/>
    <col min="9988" max="9988" width="10" style="35" customWidth="1"/>
    <col min="9989" max="9989" width="1.375" style="35" customWidth="1"/>
    <col min="9990" max="9990" width="23" style="35" bestFit="1" customWidth="1"/>
    <col min="9991" max="9991" width="2.5" style="35" customWidth="1"/>
    <col min="9992" max="9992" width="23" style="35" bestFit="1" customWidth="1"/>
    <col min="9993" max="9993" width="0.5" style="35" customWidth="1"/>
    <col min="9994" max="9994" width="1.375" style="35" customWidth="1"/>
    <col min="9995" max="9995" width="2" style="35" customWidth="1"/>
    <col min="9996" max="10240" width="9.375" style="35"/>
    <col min="10241" max="10241" width="12.5" style="35" customWidth="1"/>
    <col min="10242" max="10242" width="31.125" style="35" customWidth="1"/>
    <col min="10243" max="10243" width="4" style="35" customWidth="1"/>
    <col min="10244" max="10244" width="10" style="35" customWidth="1"/>
    <col min="10245" max="10245" width="1.375" style="35" customWidth="1"/>
    <col min="10246" max="10246" width="23" style="35" bestFit="1" customWidth="1"/>
    <col min="10247" max="10247" width="2.5" style="35" customWidth="1"/>
    <col min="10248" max="10248" width="23" style="35" bestFit="1" customWidth="1"/>
    <col min="10249" max="10249" width="0.5" style="35" customWidth="1"/>
    <col min="10250" max="10250" width="1.375" style="35" customWidth="1"/>
    <col min="10251" max="10251" width="2" style="35" customWidth="1"/>
    <col min="10252" max="10496" width="9.375" style="35"/>
    <col min="10497" max="10497" width="12.5" style="35" customWidth="1"/>
    <col min="10498" max="10498" width="31.125" style="35" customWidth="1"/>
    <col min="10499" max="10499" width="4" style="35" customWidth="1"/>
    <col min="10500" max="10500" width="10" style="35" customWidth="1"/>
    <col min="10501" max="10501" width="1.375" style="35" customWidth="1"/>
    <col min="10502" max="10502" width="23" style="35" bestFit="1" customWidth="1"/>
    <col min="10503" max="10503" width="2.5" style="35" customWidth="1"/>
    <col min="10504" max="10504" width="23" style="35" bestFit="1" customWidth="1"/>
    <col min="10505" max="10505" width="0.5" style="35" customWidth="1"/>
    <col min="10506" max="10506" width="1.375" style="35" customWidth="1"/>
    <col min="10507" max="10507" width="2" style="35" customWidth="1"/>
    <col min="10508" max="10752" width="9.375" style="35"/>
    <col min="10753" max="10753" width="12.5" style="35" customWidth="1"/>
    <col min="10754" max="10754" width="31.125" style="35" customWidth="1"/>
    <col min="10755" max="10755" width="4" style="35" customWidth="1"/>
    <col min="10756" max="10756" width="10" style="35" customWidth="1"/>
    <col min="10757" max="10757" width="1.375" style="35" customWidth="1"/>
    <col min="10758" max="10758" width="23" style="35" bestFit="1" customWidth="1"/>
    <col min="10759" max="10759" width="2.5" style="35" customWidth="1"/>
    <col min="10760" max="10760" width="23" style="35" bestFit="1" customWidth="1"/>
    <col min="10761" max="10761" width="0.5" style="35" customWidth="1"/>
    <col min="10762" max="10762" width="1.375" style="35" customWidth="1"/>
    <col min="10763" max="10763" width="2" style="35" customWidth="1"/>
    <col min="10764" max="11008" width="9.375" style="35"/>
    <col min="11009" max="11009" width="12.5" style="35" customWidth="1"/>
    <col min="11010" max="11010" width="31.125" style="35" customWidth="1"/>
    <col min="11011" max="11011" width="4" style="35" customWidth="1"/>
    <col min="11012" max="11012" width="10" style="35" customWidth="1"/>
    <col min="11013" max="11013" width="1.375" style="35" customWidth="1"/>
    <col min="11014" max="11014" width="23" style="35" bestFit="1" customWidth="1"/>
    <col min="11015" max="11015" width="2.5" style="35" customWidth="1"/>
    <col min="11016" max="11016" width="23" style="35" bestFit="1" customWidth="1"/>
    <col min="11017" max="11017" width="0.5" style="35" customWidth="1"/>
    <col min="11018" max="11018" width="1.375" style="35" customWidth="1"/>
    <col min="11019" max="11019" width="2" style="35" customWidth="1"/>
    <col min="11020" max="11264" width="9.375" style="35"/>
    <col min="11265" max="11265" width="12.5" style="35" customWidth="1"/>
    <col min="11266" max="11266" width="31.125" style="35" customWidth="1"/>
    <col min="11267" max="11267" width="4" style="35" customWidth="1"/>
    <col min="11268" max="11268" width="10" style="35" customWidth="1"/>
    <col min="11269" max="11269" width="1.375" style="35" customWidth="1"/>
    <col min="11270" max="11270" width="23" style="35" bestFit="1" customWidth="1"/>
    <col min="11271" max="11271" width="2.5" style="35" customWidth="1"/>
    <col min="11272" max="11272" width="23" style="35" bestFit="1" customWidth="1"/>
    <col min="11273" max="11273" width="0.5" style="35" customWidth="1"/>
    <col min="11274" max="11274" width="1.375" style="35" customWidth="1"/>
    <col min="11275" max="11275" width="2" style="35" customWidth="1"/>
    <col min="11276" max="11520" width="9.375" style="35"/>
    <col min="11521" max="11521" width="12.5" style="35" customWidth="1"/>
    <col min="11522" max="11522" width="31.125" style="35" customWidth="1"/>
    <col min="11523" max="11523" width="4" style="35" customWidth="1"/>
    <col min="11524" max="11524" width="10" style="35" customWidth="1"/>
    <col min="11525" max="11525" width="1.375" style="35" customWidth="1"/>
    <col min="11526" max="11526" width="23" style="35" bestFit="1" customWidth="1"/>
    <col min="11527" max="11527" width="2.5" style="35" customWidth="1"/>
    <col min="11528" max="11528" width="23" style="35" bestFit="1" customWidth="1"/>
    <col min="11529" max="11529" width="0.5" style="35" customWidth="1"/>
    <col min="11530" max="11530" width="1.375" style="35" customWidth="1"/>
    <col min="11531" max="11531" width="2" style="35" customWidth="1"/>
    <col min="11532" max="11776" width="9.375" style="35"/>
    <col min="11777" max="11777" width="12.5" style="35" customWidth="1"/>
    <col min="11778" max="11778" width="31.125" style="35" customWidth="1"/>
    <col min="11779" max="11779" width="4" style="35" customWidth="1"/>
    <col min="11780" max="11780" width="10" style="35" customWidth="1"/>
    <col min="11781" max="11781" width="1.375" style="35" customWidth="1"/>
    <col min="11782" max="11782" width="23" style="35" bestFit="1" customWidth="1"/>
    <col min="11783" max="11783" width="2.5" style="35" customWidth="1"/>
    <col min="11784" max="11784" width="23" style="35" bestFit="1" customWidth="1"/>
    <col min="11785" max="11785" width="0.5" style="35" customWidth="1"/>
    <col min="11786" max="11786" width="1.375" style="35" customWidth="1"/>
    <col min="11787" max="11787" width="2" style="35" customWidth="1"/>
    <col min="11788" max="12032" width="9.375" style="35"/>
    <col min="12033" max="12033" width="12.5" style="35" customWidth="1"/>
    <col min="12034" max="12034" width="31.125" style="35" customWidth="1"/>
    <col min="12035" max="12035" width="4" style="35" customWidth="1"/>
    <col min="12036" max="12036" width="10" style="35" customWidth="1"/>
    <col min="12037" max="12037" width="1.375" style="35" customWidth="1"/>
    <col min="12038" max="12038" width="23" style="35" bestFit="1" customWidth="1"/>
    <col min="12039" max="12039" width="2.5" style="35" customWidth="1"/>
    <col min="12040" max="12040" width="23" style="35" bestFit="1" customWidth="1"/>
    <col min="12041" max="12041" width="0.5" style="35" customWidth="1"/>
    <col min="12042" max="12042" width="1.375" style="35" customWidth="1"/>
    <col min="12043" max="12043" width="2" style="35" customWidth="1"/>
    <col min="12044" max="12288" width="9.375" style="35"/>
    <col min="12289" max="12289" width="12.5" style="35" customWidth="1"/>
    <col min="12290" max="12290" width="31.125" style="35" customWidth="1"/>
    <col min="12291" max="12291" width="4" style="35" customWidth="1"/>
    <col min="12292" max="12292" width="10" style="35" customWidth="1"/>
    <col min="12293" max="12293" width="1.375" style="35" customWidth="1"/>
    <col min="12294" max="12294" width="23" style="35" bestFit="1" customWidth="1"/>
    <col min="12295" max="12295" width="2.5" style="35" customWidth="1"/>
    <col min="12296" max="12296" width="23" style="35" bestFit="1" customWidth="1"/>
    <col min="12297" max="12297" width="0.5" style="35" customWidth="1"/>
    <col min="12298" max="12298" width="1.375" style="35" customWidth="1"/>
    <col min="12299" max="12299" width="2" style="35" customWidth="1"/>
    <col min="12300" max="12544" width="9.375" style="35"/>
    <col min="12545" max="12545" width="12.5" style="35" customWidth="1"/>
    <col min="12546" max="12546" width="31.125" style="35" customWidth="1"/>
    <col min="12547" max="12547" width="4" style="35" customWidth="1"/>
    <col min="12548" max="12548" width="10" style="35" customWidth="1"/>
    <col min="12549" max="12549" width="1.375" style="35" customWidth="1"/>
    <col min="12550" max="12550" width="23" style="35" bestFit="1" customWidth="1"/>
    <col min="12551" max="12551" width="2.5" style="35" customWidth="1"/>
    <col min="12552" max="12552" width="23" style="35" bestFit="1" customWidth="1"/>
    <col min="12553" max="12553" width="0.5" style="35" customWidth="1"/>
    <col min="12554" max="12554" width="1.375" style="35" customWidth="1"/>
    <col min="12555" max="12555" width="2" style="35" customWidth="1"/>
    <col min="12556" max="12800" width="9.375" style="35"/>
    <col min="12801" max="12801" width="12.5" style="35" customWidth="1"/>
    <col min="12802" max="12802" width="31.125" style="35" customWidth="1"/>
    <col min="12803" max="12803" width="4" style="35" customWidth="1"/>
    <col min="12804" max="12804" width="10" style="35" customWidth="1"/>
    <col min="12805" max="12805" width="1.375" style="35" customWidth="1"/>
    <col min="12806" max="12806" width="23" style="35" bestFit="1" customWidth="1"/>
    <col min="12807" max="12807" width="2.5" style="35" customWidth="1"/>
    <col min="12808" max="12808" width="23" style="35" bestFit="1" customWidth="1"/>
    <col min="12809" max="12809" width="0.5" style="35" customWidth="1"/>
    <col min="12810" max="12810" width="1.375" style="35" customWidth="1"/>
    <col min="12811" max="12811" width="2" style="35" customWidth="1"/>
    <col min="12812" max="13056" width="9.375" style="35"/>
    <col min="13057" max="13057" width="12.5" style="35" customWidth="1"/>
    <col min="13058" max="13058" width="31.125" style="35" customWidth="1"/>
    <col min="13059" max="13059" width="4" style="35" customWidth="1"/>
    <col min="13060" max="13060" width="10" style="35" customWidth="1"/>
    <col min="13061" max="13061" width="1.375" style="35" customWidth="1"/>
    <col min="13062" max="13062" width="23" style="35" bestFit="1" customWidth="1"/>
    <col min="13063" max="13063" width="2.5" style="35" customWidth="1"/>
    <col min="13064" max="13064" width="23" style="35" bestFit="1" customWidth="1"/>
    <col min="13065" max="13065" width="0.5" style="35" customWidth="1"/>
    <col min="13066" max="13066" width="1.375" style="35" customWidth="1"/>
    <col min="13067" max="13067" width="2" style="35" customWidth="1"/>
    <col min="13068" max="13312" width="9.375" style="35"/>
    <col min="13313" max="13313" width="12.5" style="35" customWidth="1"/>
    <col min="13314" max="13314" width="31.125" style="35" customWidth="1"/>
    <col min="13315" max="13315" width="4" style="35" customWidth="1"/>
    <col min="13316" max="13316" width="10" style="35" customWidth="1"/>
    <col min="13317" max="13317" width="1.375" style="35" customWidth="1"/>
    <col min="13318" max="13318" width="23" style="35" bestFit="1" customWidth="1"/>
    <col min="13319" max="13319" width="2.5" style="35" customWidth="1"/>
    <col min="13320" max="13320" width="23" style="35" bestFit="1" customWidth="1"/>
    <col min="13321" max="13321" width="0.5" style="35" customWidth="1"/>
    <col min="13322" max="13322" width="1.375" style="35" customWidth="1"/>
    <col min="13323" max="13323" width="2" style="35" customWidth="1"/>
    <col min="13324" max="13568" width="9.375" style="35"/>
    <col min="13569" max="13569" width="12.5" style="35" customWidth="1"/>
    <col min="13570" max="13570" width="31.125" style="35" customWidth="1"/>
    <col min="13571" max="13571" width="4" style="35" customWidth="1"/>
    <col min="13572" max="13572" width="10" style="35" customWidth="1"/>
    <col min="13573" max="13573" width="1.375" style="35" customWidth="1"/>
    <col min="13574" max="13574" width="23" style="35" bestFit="1" customWidth="1"/>
    <col min="13575" max="13575" width="2.5" style="35" customWidth="1"/>
    <col min="13576" max="13576" width="23" style="35" bestFit="1" customWidth="1"/>
    <col min="13577" max="13577" width="0.5" style="35" customWidth="1"/>
    <col min="13578" max="13578" width="1.375" style="35" customWidth="1"/>
    <col min="13579" max="13579" width="2" style="35" customWidth="1"/>
    <col min="13580" max="13824" width="9.375" style="35"/>
    <col min="13825" max="13825" width="12.5" style="35" customWidth="1"/>
    <col min="13826" max="13826" width="31.125" style="35" customWidth="1"/>
    <col min="13827" max="13827" width="4" style="35" customWidth="1"/>
    <col min="13828" max="13828" width="10" style="35" customWidth="1"/>
    <col min="13829" max="13829" width="1.375" style="35" customWidth="1"/>
    <col min="13830" max="13830" width="23" style="35" bestFit="1" customWidth="1"/>
    <col min="13831" max="13831" width="2.5" style="35" customWidth="1"/>
    <col min="13832" max="13832" width="23" style="35" bestFit="1" customWidth="1"/>
    <col min="13833" max="13833" width="0.5" style="35" customWidth="1"/>
    <col min="13834" max="13834" width="1.375" style="35" customWidth="1"/>
    <col min="13835" max="13835" width="2" style="35" customWidth="1"/>
    <col min="13836" max="14080" width="9.375" style="35"/>
    <col min="14081" max="14081" width="12.5" style="35" customWidth="1"/>
    <col min="14082" max="14082" width="31.125" style="35" customWidth="1"/>
    <col min="14083" max="14083" width="4" style="35" customWidth="1"/>
    <col min="14084" max="14084" width="10" style="35" customWidth="1"/>
    <col min="14085" max="14085" width="1.375" style="35" customWidth="1"/>
    <col min="14086" max="14086" width="23" style="35" bestFit="1" customWidth="1"/>
    <col min="14087" max="14087" width="2.5" style="35" customWidth="1"/>
    <col min="14088" max="14088" width="23" style="35" bestFit="1" customWidth="1"/>
    <col min="14089" max="14089" width="0.5" style="35" customWidth="1"/>
    <col min="14090" max="14090" width="1.375" style="35" customWidth="1"/>
    <col min="14091" max="14091" width="2" style="35" customWidth="1"/>
    <col min="14092" max="14336" width="9.375" style="35"/>
    <col min="14337" max="14337" width="12.5" style="35" customWidth="1"/>
    <col min="14338" max="14338" width="31.125" style="35" customWidth="1"/>
    <col min="14339" max="14339" width="4" style="35" customWidth="1"/>
    <col min="14340" max="14340" width="10" style="35" customWidth="1"/>
    <col min="14341" max="14341" width="1.375" style="35" customWidth="1"/>
    <col min="14342" max="14342" width="23" style="35" bestFit="1" customWidth="1"/>
    <col min="14343" max="14343" width="2.5" style="35" customWidth="1"/>
    <col min="14344" max="14344" width="23" style="35" bestFit="1" customWidth="1"/>
    <col min="14345" max="14345" width="0.5" style="35" customWidth="1"/>
    <col min="14346" max="14346" width="1.375" style="35" customWidth="1"/>
    <col min="14347" max="14347" width="2" style="35" customWidth="1"/>
    <col min="14348" max="14592" width="9.375" style="35"/>
    <col min="14593" max="14593" width="12.5" style="35" customWidth="1"/>
    <col min="14594" max="14594" width="31.125" style="35" customWidth="1"/>
    <col min="14595" max="14595" width="4" style="35" customWidth="1"/>
    <col min="14596" max="14596" width="10" style="35" customWidth="1"/>
    <col min="14597" max="14597" width="1.375" style="35" customWidth="1"/>
    <col min="14598" max="14598" width="23" style="35" bestFit="1" customWidth="1"/>
    <col min="14599" max="14599" width="2.5" style="35" customWidth="1"/>
    <col min="14600" max="14600" width="23" style="35" bestFit="1" customWidth="1"/>
    <col min="14601" max="14601" width="0.5" style="35" customWidth="1"/>
    <col min="14602" max="14602" width="1.375" style="35" customWidth="1"/>
    <col min="14603" max="14603" width="2" style="35" customWidth="1"/>
    <col min="14604" max="14848" width="9.375" style="35"/>
    <col min="14849" max="14849" width="12.5" style="35" customWidth="1"/>
    <col min="14850" max="14850" width="31.125" style="35" customWidth="1"/>
    <col min="14851" max="14851" width="4" style="35" customWidth="1"/>
    <col min="14852" max="14852" width="10" style="35" customWidth="1"/>
    <col min="14853" max="14853" width="1.375" style="35" customWidth="1"/>
    <col min="14854" max="14854" width="23" style="35" bestFit="1" customWidth="1"/>
    <col min="14855" max="14855" width="2.5" style="35" customWidth="1"/>
    <col min="14856" max="14856" width="23" style="35" bestFit="1" customWidth="1"/>
    <col min="14857" max="14857" width="0.5" style="35" customWidth="1"/>
    <col min="14858" max="14858" width="1.375" style="35" customWidth="1"/>
    <col min="14859" max="14859" width="2" style="35" customWidth="1"/>
    <col min="14860" max="15104" width="9.375" style="35"/>
    <col min="15105" max="15105" width="12.5" style="35" customWidth="1"/>
    <col min="15106" max="15106" width="31.125" style="35" customWidth="1"/>
    <col min="15107" max="15107" width="4" style="35" customWidth="1"/>
    <col min="15108" max="15108" width="10" style="35" customWidth="1"/>
    <col min="15109" max="15109" width="1.375" style="35" customWidth="1"/>
    <col min="15110" max="15110" width="23" style="35" bestFit="1" customWidth="1"/>
    <col min="15111" max="15111" width="2.5" style="35" customWidth="1"/>
    <col min="15112" max="15112" width="23" style="35" bestFit="1" customWidth="1"/>
    <col min="15113" max="15113" width="0.5" style="35" customWidth="1"/>
    <col min="15114" max="15114" width="1.375" style="35" customWidth="1"/>
    <col min="15115" max="15115" width="2" style="35" customWidth="1"/>
    <col min="15116" max="15360" width="9.375" style="35"/>
    <col min="15361" max="15361" width="12.5" style="35" customWidth="1"/>
    <col min="15362" max="15362" width="31.125" style="35" customWidth="1"/>
    <col min="15363" max="15363" width="4" style="35" customWidth="1"/>
    <col min="15364" max="15364" width="10" style="35" customWidth="1"/>
    <col min="15365" max="15365" width="1.375" style="35" customWidth="1"/>
    <col min="15366" max="15366" width="23" style="35" bestFit="1" customWidth="1"/>
    <col min="15367" max="15367" width="2.5" style="35" customWidth="1"/>
    <col min="15368" max="15368" width="23" style="35" bestFit="1" customWidth="1"/>
    <col min="15369" max="15369" width="0.5" style="35" customWidth="1"/>
    <col min="15370" max="15370" width="1.375" style="35" customWidth="1"/>
    <col min="15371" max="15371" width="2" style="35" customWidth="1"/>
    <col min="15372" max="15616" width="9.375" style="35"/>
    <col min="15617" max="15617" width="12.5" style="35" customWidth="1"/>
    <col min="15618" max="15618" width="31.125" style="35" customWidth="1"/>
    <col min="15619" max="15619" width="4" style="35" customWidth="1"/>
    <col min="15620" max="15620" width="10" style="35" customWidth="1"/>
    <col min="15621" max="15621" width="1.375" style="35" customWidth="1"/>
    <col min="15622" max="15622" width="23" style="35" bestFit="1" customWidth="1"/>
    <col min="15623" max="15623" width="2.5" style="35" customWidth="1"/>
    <col min="15624" max="15624" width="23" style="35" bestFit="1" customWidth="1"/>
    <col min="15625" max="15625" width="0.5" style="35" customWidth="1"/>
    <col min="15626" max="15626" width="1.375" style="35" customWidth="1"/>
    <col min="15627" max="15627" width="2" style="35" customWidth="1"/>
    <col min="15628" max="15872" width="9.375" style="35"/>
    <col min="15873" max="15873" width="12.5" style="35" customWidth="1"/>
    <col min="15874" max="15874" width="31.125" style="35" customWidth="1"/>
    <col min="15875" max="15875" width="4" style="35" customWidth="1"/>
    <col min="15876" max="15876" width="10" style="35" customWidth="1"/>
    <col min="15877" max="15877" width="1.375" style="35" customWidth="1"/>
    <col min="15878" max="15878" width="23" style="35" bestFit="1" customWidth="1"/>
    <col min="15879" max="15879" width="2.5" style="35" customWidth="1"/>
    <col min="15880" max="15880" width="23" style="35" bestFit="1" customWidth="1"/>
    <col min="15881" max="15881" width="0.5" style="35" customWidth="1"/>
    <col min="15882" max="15882" width="1.375" style="35" customWidth="1"/>
    <col min="15883" max="15883" width="2" style="35" customWidth="1"/>
    <col min="15884" max="16128" width="9.375" style="35"/>
    <col min="16129" max="16129" width="12.5" style="35" customWidth="1"/>
    <col min="16130" max="16130" width="31.125" style="35" customWidth="1"/>
    <col min="16131" max="16131" width="4" style="35" customWidth="1"/>
    <col min="16132" max="16132" width="10" style="35" customWidth="1"/>
    <col min="16133" max="16133" width="1.375" style="35" customWidth="1"/>
    <col min="16134" max="16134" width="23" style="35" bestFit="1" customWidth="1"/>
    <col min="16135" max="16135" width="2.5" style="35" customWidth="1"/>
    <col min="16136" max="16136" width="23" style="35" bestFit="1" customWidth="1"/>
    <col min="16137" max="16137" width="0.5" style="35" customWidth="1"/>
    <col min="16138" max="16138" width="1.375" style="35" customWidth="1"/>
    <col min="16139" max="16139" width="2" style="35" customWidth="1"/>
    <col min="16140" max="16384" width="9.375" style="35"/>
  </cols>
  <sheetData>
    <row r="1" spans="2:13" x14ac:dyDescent="0.2">
      <c r="B1" s="37" t="str">
        <f>'المركز المالي'!B1</f>
        <v xml:space="preserve">جمعية الدعوة والإرشاد وتوعية الجاليات بالروضة </v>
      </c>
      <c r="C1" s="37"/>
      <c r="D1" s="37"/>
      <c r="E1" s="37"/>
      <c r="F1" s="37"/>
      <c r="G1" s="37"/>
      <c r="I1" s="37"/>
      <c r="J1" s="37"/>
      <c r="K1" s="37"/>
      <c r="L1" s="37"/>
      <c r="M1" s="37"/>
    </row>
    <row r="2" spans="2:13" x14ac:dyDescent="0.2">
      <c r="B2" s="35" t="str">
        <f>'المركز المالي'!B2</f>
        <v>مسجلة بالمركز الوطني لتنمية القطاع غير الربحي  برقم (3415)</v>
      </c>
      <c r="C2" s="37"/>
      <c r="D2" s="37"/>
      <c r="E2" s="37"/>
      <c r="F2" s="37"/>
      <c r="G2" s="37"/>
      <c r="I2" s="37"/>
      <c r="J2" s="37"/>
      <c r="K2" s="37"/>
      <c r="L2" s="37"/>
      <c r="M2" s="37"/>
    </row>
    <row r="3" spans="2:13" x14ac:dyDescent="0.2">
      <c r="B3" s="84" t="s">
        <v>936</v>
      </c>
      <c r="C3" s="84"/>
      <c r="D3" s="84"/>
      <c r="E3" s="84"/>
      <c r="F3" s="84"/>
      <c r="G3" s="84"/>
      <c r="I3" s="84"/>
      <c r="J3" s="84"/>
      <c r="K3" s="84"/>
      <c r="L3" s="84"/>
      <c r="M3" s="84"/>
    </row>
    <row r="4" spans="2:13" x14ac:dyDescent="0.2">
      <c r="B4" s="38" t="s">
        <v>14</v>
      </c>
      <c r="C4" s="38"/>
      <c r="D4" s="38"/>
      <c r="E4" s="38"/>
      <c r="F4" s="38"/>
      <c r="G4" s="38"/>
      <c r="H4" s="39"/>
      <c r="I4" s="38"/>
      <c r="J4" s="38"/>
      <c r="K4" s="38"/>
      <c r="L4" s="38"/>
      <c r="M4" s="38"/>
    </row>
    <row r="5" spans="2:13" x14ac:dyDescent="0.2">
      <c r="B5" s="84"/>
      <c r="C5" s="84"/>
      <c r="D5" s="84"/>
      <c r="E5" s="84"/>
      <c r="F5" s="84"/>
      <c r="G5" s="84"/>
      <c r="I5" s="84"/>
      <c r="J5" s="84"/>
      <c r="K5" s="84"/>
      <c r="L5" s="84"/>
      <c r="M5" s="84"/>
    </row>
    <row r="6" spans="2:13" s="123" customFormat="1" x14ac:dyDescent="0.2">
      <c r="B6" s="124"/>
      <c r="C6" s="124"/>
      <c r="D6" s="124"/>
      <c r="E6" s="124" t="s">
        <v>49</v>
      </c>
      <c r="F6" s="124"/>
      <c r="G6" s="124" t="s">
        <v>50</v>
      </c>
      <c r="I6" s="124" t="s">
        <v>51</v>
      </c>
      <c r="J6" s="124"/>
      <c r="K6" s="124" t="s">
        <v>52</v>
      </c>
      <c r="L6" s="124"/>
      <c r="M6" s="124" t="s">
        <v>53</v>
      </c>
    </row>
    <row r="7" spans="2:13" x14ac:dyDescent="0.2">
      <c r="B7" s="47"/>
      <c r="C7" s="40" t="s">
        <v>2</v>
      </c>
      <c r="E7" s="25" t="str">
        <f>'المركز المالي'!E6</f>
        <v>31 ديسمبر 2024م</v>
      </c>
      <c r="F7" s="26"/>
      <c r="G7" s="25" t="str">
        <f>E7</f>
        <v>31 ديسمبر 2024م</v>
      </c>
      <c r="I7" s="25" t="str">
        <f>G7</f>
        <v>31 ديسمبر 2024م</v>
      </c>
      <c r="J7" s="26"/>
      <c r="K7" s="25" t="str">
        <f>I7</f>
        <v>31 ديسمبر 2024م</v>
      </c>
      <c r="L7" s="26"/>
      <c r="M7" s="25" t="str">
        <f>'المركز المالي'!G6</f>
        <v>31 ديسمبر 2023م</v>
      </c>
    </row>
    <row r="8" spans="2:13" x14ac:dyDescent="0.2">
      <c r="B8" s="37" t="s">
        <v>46</v>
      </c>
      <c r="C8" s="5"/>
      <c r="D8" s="75"/>
      <c r="E8" s="81"/>
      <c r="F8" s="81"/>
      <c r="G8" s="81"/>
      <c r="I8" s="81"/>
      <c r="J8" s="81"/>
      <c r="K8" s="81"/>
      <c r="L8" s="81"/>
      <c r="M8" s="81"/>
    </row>
    <row r="9" spans="2:13" x14ac:dyDescent="0.2">
      <c r="B9" s="35" t="s">
        <v>55</v>
      </c>
      <c r="C9" s="5">
        <v>15</v>
      </c>
      <c r="D9" s="75"/>
      <c r="E9" s="14">
        <f>'15'!D11</f>
        <v>8165029</v>
      </c>
      <c r="F9" s="14"/>
      <c r="G9" s="14">
        <f>'15'!F9</f>
        <v>6885109</v>
      </c>
      <c r="I9" s="14">
        <f>'15'!H11</f>
        <v>4741006</v>
      </c>
      <c r="J9" s="14"/>
      <c r="K9" s="14">
        <f>+I9+G9+E9</f>
        <v>19791144</v>
      </c>
      <c r="L9" s="14"/>
      <c r="M9" s="200">
        <v>15889012</v>
      </c>
    </row>
    <row r="10" spans="2:13" x14ac:dyDescent="0.2">
      <c r="B10" s="35" t="s">
        <v>56</v>
      </c>
      <c r="C10" s="5">
        <v>16</v>
      </c>
      <c r="D10" s="75"/>
      <c r="E10" s="14">
        <v>0</v>
      </c>
      <c r="F10" s="14"/>
      <c r="G10" s="14">
        <f>'15'!F37</f>
        <v>5082428</v>
      </c>
      <c r="I10" s="14">
        <f>'15'!H37</f>
        <v>0</v>
      </c>
      <c r="J10" s="14"/>
      <c r="K10" s="14">
        <f>'15'!J37</f>
        <v>5082428</v>
      </c>
      <c r="L10" s="14"/>
      <c r="M10" s="14">
        <v>4363011</v>
      </c>
    </row>
    <row r="11" spans="2:13" x14ac:dyDescent="0.2">
      <c r="B11" s="35" t="s">
        <v>911</v>
      </c>
      <c r="C11" s="5">
        <v>15</v>
      </c>
      <c r="D11" s="75"/>
      <c r="E11" s="14">
        <v>0</v>
      </c>
      <c r="F11" s="14"/>
      <c r="G11" s="14">
        <f>'15'!F10</f>
        <v>3527919</v>
      </c>
      <c r="I11" s="14">
        <v>0</v>
      </c>
      <c r="J11" s="14"/>
      <c r="K11" s="14">
        <f>'15'!J10</f>
        <v>3527919</v>
      </c>
      <c r="L11" s="14"/>
      <c r="M11" s="14">
        <v>1427670</v>
      </c>
    </row>
    <row r="12" spans="2:13" x14ac:dyDescent="0.2">
      <c r="B12" s="35" t="s">
        <v>58</v>
      </c>
      <c r="C12" s="5">
        <v>17</v>
      </c>
      <c r="D12" s="75"/>
      <c r="E12" s="14">
        <f>'15'!D43</f>
        <v>100786</v>
      </c>
      <c r="F12" s="14"/>
      <c r="G12" s="14">
        <f>'15'!F43</f>
        <v>0</v>
      </c>
      <c r="I12" s="14">
        <f>'15'!H43</f>
        <v>0</v>
      </c>
      <c r="J12" s="14"/>
      <c r="K12" s="14">
        <f>'15'!J43</f>
        <v>100786</v>
      </c>
      <c r="L12" s="14"/>
      <c r="M12" s="14">
        <v>123815</v>
      </c>
    </row>
    <row r="13" spans="2:13" x14ac:dyDescent="0.2">
      <c r="B13" s="35" t="s">
        <v>165</v>
      </c>
      <c r="C13" s="5">
        <v>18</v>
      </c>
      <c r="D13" s="75"/>
      <c r="E13" s="14">
        <v>3196737</v>
      </c>
      <c r="F13" s="14"/>
      <c r="G13" s="14">
        <v>0</v>
      </c>
      <c r="I13" s="14">
        <v>0</v>
      </c>
      <c r="J13" s="14"/>
      <c r="K13" s="14">
        <f>SUM(E13:I13)</f>
        <v>3196737</v>
      </c>
      <c r="L13" s="14"/>
      <c r="M13" s="200">
        <f>'18-19'!K23</f>
        <v>1337905</v>
      </c>
    </row>
    <row r="14" spans="2:13" x14ac:dyDescent="0.2">
      <c r="B14" s="35" t="s">
        <v>139</v>
      </c>
      <c r="C14" s="5">
        <v>19</v>
      </c>
      <c r="D14" s="75"/>
      <c r="E14" s="14">
        <v>8727957</v>
      </c>
      <c r="F14" s="14"/>
      <c r="G14" s="14">
        <v>0</v>
      </c>
      <c r="I14" s="14">
        <v>0</v>
      </c>
      <c r="J14" s="14"/>
      <c r="K14" s="14">
        <f t="shared" ref="K14:K15" si="0">SUM(E14:I14)</f>
        <v>8727957</v>
      </c>
      <c r="L14" s="14"/>
      <c r="M14" s="14">
        <f>'18-19'!K40</f>
        <v>11157746</v>
      </c>
    </row>
    <row r="15" spans="2:13" x14ac:dyDescent="0.2">
      <c r="B15" s="35" t="s">
        <v>57</v>
      </c>
      <c r="C15" s="5"/>
      <c r="D15" s="75"/>
      <c r="E15" s="115">
        <v>14340463</v>
      </c>
      <c r="F15" s="14"/>
      <c r="G15" s="115">
        <f>-E15</f>
        <v>-14340463</v>
      </c>
      <c r="I15" s="115">
        <v>0</v>
      </c>
      <c r="J15" s="14"/>
      <c r="K15" s="14">
        <f t="shared" si="0"/>
        <v>0</v>
      </c>
      <c r="L15" s="14"/>
      <c r="M15" s="115">
        <v>0</v>
      </c>
    </row>
    <row r="16" spans="2:13" x14ac:dyDescent="0.2">
      <c r="B16" s="37" t="s">
        <v>54</v>
      </c>
      <c r="C16" s="75"/>
      <c r="D16" s="75"/>
      <c r="E16" s="88">
        <f>SUM(E9:E15)</f>
        <v>34530972</v>
      </c>
      <c r="F16" s="14"/>
      <c r="G16" s="88">
        <f>SUM(G9:G15)</f>
        <v>1154993</v>
      </c>
      <c r="I16" s="88">
        <f>SUM(I9:I15)</f>
        <v>4741006</v>
      </c>
      <c r="J16" s="14"/>
      <c r="K16" s="88">
        <f>SUM(K9:K15)</f>
        <v>40426971</v>
      </c>
      <c r="L16" s="14"/>
      <c r="M16" s="88">
        <f>SUM(M9:M15)</f>
        <v>34299159</v>
      </c>
    </row>
    <row r="17" spans="1:14" x14ac:dyDescent="0.2">
      <c r="C17" s="75"/>
      <c r="D17" s="75"/>
      <c r="E17" s="81"/>
      <c r="F17" s="14"/>
      <c r="G17" s="81"/>
      <c r="I17" s="81"/>
      <c r="J17" s="14"/>
      <c r="K17" s="81"/>
      <c r="L17" s="14"/>
      <c r="M17" s="81"/>
    </row>
    <row r="18" spans="1:14" x14ac:dyDescent="0.2">
      <c r="B18" s="37" t="s">
        <v>59</v>
      </c>
      <c r="C18" s="75"/>
      <c r="D18" s="75"/>
      <c r="E18" s="81"/>
      <c r="F18" s="14"/>
      <c r="G18" s="81"/>
      <c r="I18" s="81"/>
      <c r="J18" s="14"/>
      <c r="K18" s="81"/>
      <c r="L18" s="14"/>
      <c r="M18" s="81"/>
    </row>
    <row r="19" spans="1:14" x14ac:dyDescent="0.2">
      <c r="B19" s="35" t="s">
        <v>170</v>
      </c>
      <c r="C19" s="5">
        <v>20</v>
      </c>
      <c r="D19" s="75"/>
      <c r="E19" s="81">
        <f>-'18-20'!I67</f>
        <v>-21102434</v>
      </c>
      <c r="F19" s="14"/>
      <c r="G19" s="81">
        <v>0</v>
      </c>
      <c r="I19" s="81">
        <v>0</v>
      </c>
      <c r="J19" s="14"/>
      <c r="K19" s="81">
        <f>SUM(E19:J19)</f>
        <v>-21102434</v>
      </c>
      <c r="L19" s="14"/>
      <c r="M19" s="81">
        <f>-18643071</f>
        <v>-18643071</v>
      </c>
      <c r="N19" s="48"/>
    </row>
    <row r="20" spans="1:14" hidden="1" x14ac:dyDescent="0.2">
      <c r="B20" s="35" t="s">
        <v>61</v>
      </c>
      <c r="C20" s="5">
        <v>0</v>
      </c>
      <c r="D20" s="75"/>
      <c r="E20" s="81">
        <v>0</v>
      </c>
      <c r="F20" s="14"/>
      <c r="G20" s="81">
        <v>0</v>
      </c>
      <c r="I20" s="81">
        <v>0</v>
      </c>
      <c r="J20" s="14"/>
      <c r="K20" s="81">
        <f t="shared" ref="K20:K24" si="1">SUM(E20:J20)</f>
        <v>0</v>
      </c>
      <c r="L20" s="14"/>
      <c r="M20" s="81">
        <v>0</v>
      </c>
      <c r="N20" s="48"/>
    </row>
    <row r="21" spans="1:14" x14ac:dyDescent="0.2">
      <c r="B21" s="35" t="s">
        <v>62</v>
      </c>
      <c r="C21" s="5">
        <v>21</v>
      </c>
      <c r="D21" s="75"/>
      <c r="E21" s="81">
        <f>-'21-22'!C21</f>
        <v>-802921</v>
      </c>
      <c r="F21" s="14"/>
      <c r="G21" s="81">
        <v>0</v>
      </c>
      <c r="I21" s="81">
        <v>0</v>
      </c>
      <c r="J21" s="14"/>
      <c r="K21" s="81">
        <f t="shared" si="1"/>
        <v>-802921</v>
      </c>
      <c r="L21" s="14"/>
      <c r="M21" s="81">
        <f>-783593</f>
        <v>-783593</v>
      </c>
      <c r="N21" s="48"/>
    </row>
    <row r="22" spans="1:14" x14ac:dyDescent="0.2">
      <c r="B22" s="35" t="s">
        <v>63</v>
      </c>
      <c r="C22" s="5">
        <v>22</v>
      </c>
      <c r="D22" s="75"/>
      <c r="E22" s="81">
        <f>-'23'!C11</f>
        <v>-1133862</v>
      </c>
      <c r="F22" s="14"/>
      <c r="G22" s="81">
        <v>0</v>
      </c>
      <c r="I22" s="81">
        <v>0</v>
      </c>
      <c r="J22" s="14"/>
      <c r="K22" s="81">
        <f>SUM(E22:J22)</f>
        <v>-1133862</v>
      </c>
      <c r="L22" s="14"/>
      <c r="M22" s="81">
        <f>-1004911</f>
        <v>-1004911</v>
      </c>
      <c r="N22" s="48"/>
    </row>
    <row r="23" spans="1:14" hidden="1" x14ac:dyDescent="0.2">
      <c r="B23" s="35" t="s">
        <v>143</v>
      </c>
      <c r="C23" s="5">
        <v>22</v>
      </c>
      <c r="D23" s="75"/>
      <c r="E23" s="81">
        <f>-'23'!C16</f>
        <v>0</v>
      </c>
      <c r="F23" s="14"/>
      <c r="G23" s="81">
        <v>0</v>
      </c>
      <c r="I23" s="81">
        <v>0</v>
      </c>
      <c r="J23" s="14"/>
      <c r="K23" s="81">
        <v>0</v>
      </c>
      <c r="L23" s="14"/>
      <c r="M23" s="81">
        <v>0</v>
      </c>
      <c r="N23" s="48"/>
    </row>
    <row r="24" spans="1:14" x14ac:dyDescent="0.2">
      <c r="B24" s="35" t="s">
        <v>64</v>
      </c>
      <c r="C24" s="5">
        <v>23</v>
      </c>
      <c r="D24" s="75"/>
      <c r="E24" s="81">
        <f>-'23'!C35</f>
        <v>-3118409</v>
      </c>
      <c r="F24" s="14"/>
      <c r="G24" s="81">
        <v>0</v>
      </c>
      <c r="I24" s="81">
        <v>0</v>
      </c>
      <c r="J24" s="14"/>
      <c r="K24" s="81">
        <f t="shared" si="1"/>
        <v>-3118409</v>
      </c>
      <c r="L24" s="14"/>
      <c r="M24" s="81">
        <f>-2482019</f>
        <v>-2482019</v>
      </c>
      <c r="N24" s="48"/>
    </row>
    <row r="25" spans="1:14" hidden="1" x14ac:dyDescent="0.2">
      <c r="B25" s="35" t="s">
        <v>65</v>
      </c>
      <c r="C25" s="5">
        <v>25</v>
      </c>
      <c r="D25" s="75"/>
      <c r="E25" s="81"/>
      <c r="F25" s="14"/>
      <c r="G25" s="81"/>
      <c r="I25" s="81"/>
      <c r="J25" s="14"/>
      <c r="K25" s="81"/>
      <c r="L25" s="14"/>
      <c r="M25" s="81"/>
      <c r="N25" s="48"/>
    </row>
    <row r="26" spans="1:14" x14ac:dyDescent="0.2">
      <c r="B26" s="37" t="s">
        <v>60</v>
      </c>
      <c r="C26" s="116"/>
      <c r="D26" s="116"/>
      <c r="E26" s="88">
        <f>SUM(E19:E24)</f>
        <v>-26157626</v>
      </c>
      <c r="F26" s="81"/>
      <c r="G26" s="88">
        <f>SUM(G19:G25)</f>
        <v>0</v>
      </c>
      <c r="I26" s="88">
        <f>SUM(I19:I25)</f>
        <v>0</v>
      </c>
      <c r="J26" s="81"/>
      <c r="K26" s="88">
        <f>SUM(K19:K25)</f>
        <v>-26157626</v>
      </c>
      <c r="L26" s="81"/>
      <c r="M26" s="88">
        <f>SUM(M19:M25)</f>
        <v>-22913594</v>
      </c>
      <c r="N26" s="48"/>
    </row>
    <row r="27" spans="1:14" s="37" customFormat="1" ht="21" thickBot="1" x14ac:dyDescent="0.25">
      <c r="B27" s="37" t="s">
        <v>67</v>
      </c>
      <c r="D27" s="80"/>
      <c r="E27" s="78">
        <f>E16+E26</f>
        <v>8373346</v>
      </c>
      <c r="F27" s="14"/>
      <c r="G27" s="78">
        <f>G16+G26</f>
        <v>1154993</v>
      </c>
      <c r="I27" s="78">
        <f>I16+I26</f>
        <v>4741006</v>
      </c>
      <c r="J27" s="14"/>
      <c r="K27" s="78">
        <f>K16+K26</f>
        <v>14269345</v>
      </c>
      <c r="L27" s="14"/>
      <c r="M27" s="78">
        <f>M16+M26</f>
        <v>11385565</v>
      </c>
    </row>
    <row r="28" spans="1:14" s="37" customFormat="1" ht="21" thickTop="1" x14ac:dyDescent="0.2">
      <c r="D28" s="80"/>
      <c r="E28" s="81"/>
      <c r="F28" s="14"/>
      <c r="G28" s="81"/>
      <c r="I28" s="81"/>
      <c r="J28" s="14"/>
      <c r="K28" s="81"/>
      <c r="L28" s="14"/>
      <c r="M28" s="81"/>
    </row>
    <row r="29" spans="1:14" s="120" customFormat="1" x14ac:dyDescent="0.2">
      <c r="A29" s="117"/>
      <c r="B29" s="118"/>
      <c r="C29" s="119"/>
      <c r="E29" s="119"/>
      <c r="F29" s="118"/>
      <c r="G29" s="117"/>
      <c r="J29" s="118"/>
      <c r="M29" s="14"/>
    </row>
    <row r="30" spans="1:14" s="120" customFormat="1" ht="6" customHeight="1" x14ac:dyDescent="0.2">
      <c r="A30" s="117"/>
      <c r="B30" s="121"/>
      <c r="C30" s="119"/>
      <c r="D30" s="3"/>
      <c r="E30" s="119"/>
      <c r="F30" s="3"/>
      <c r="G30" s="117"/>
      <c r="J30" s="3"/>
      <c r="M30" s="122"/>
    </row>
    <row r="31" spans="1:14" s="120" customFormat="1" ht="11.25" customHeight="1" x14ac:dyDescent="0.2">
      <c r="A31" s="117"/>
      <c r="B31" s="121"/>
      <c r="C31" s="119"/>
      <c r="D31" s="3"/>
      <c r="E31" s="119"/>
      <c r="F31" s="3"/>
      <c r="G31" s="117"/>
      <c r="J31" s="3"/>
      <c r="K31" s="122"/>
    </row>
    <row r="32" spans="1:14" s="120" customFormat="1" ht="1.1499999999999999" customHeight="1" x14ac:dyDescent="0.2">
      <c r="A32" s="117"/>
      <c r="B32" s="121"/>
      <c r="C32" s="119"/>
      <c r="D32" s="3"/>
      <c r="E32" s="119"/>
      <c r="F32" s="3"/>
      <c r="G32" s="117"/>
      <c r="J32" s="3"/>
    </row>
    <row r="33" spans="1:13" s="120" customFormat="1" ht="10.5" customHeight="1" x14ac:dyDescent="0.2">
      <c r="A33" s="117"/>
      <c r="B33" s="23"/>
      <c r="C33" s="119"/>
      <c r="D33" s="3"/>
      <c r="E33" s="119"/>
      <c r="F33" s="3"/>
      <c r="G33" s="117"/>
      <c r="J33" s="3"/>
    </row>
    <row r="34" spans="1:13" x14ac:dyDescent="0.2">
      <c r="B34" s="231" t="s">
        <v>780</v>
      </c>
      <c r="C34" s="231"/>
      <c r="D34" s="231"/>
      <c r="E34" s="231"/>
      <c r="F34" s="231"/>
      <c r="G34" s="231"/>
      <c r="H34" s="231"/>
      <c r="I34" s="231"/>
      <c r="J34" s="231"/>
      <c r="K34" s="231"/>
      <c r="L34" s="231"/>
      <c r="M34" s="231"/>
    </row>
    <row r="35" spans="1:13" x14ac:dyDescent="0.2">
      <c r="B35" s="232">
        <v>5</v>
      </c>
      <c r="C35" s="232"/>
      <c r="D35" s="232"/>
      <c r="E35" s="232"/>
      <c r="F35" s="232"/>
      <c r="G35" s="232"/>
      <c r="H35" s="232"/>
      <c r="I35" s="232"/>
      <c r="J35" s="232"/>
      <c r="K35" s="232"/>
      <c r="L35" s="232"/>
      <c r="M35" s="232"/>
    </row>
    <row r="36" spans="1:13" x14ac:dyDescent="0.2">
      <c r="B36" s="233"/>
      <c r="C36" s="233"/>
      <c r="D36" s="233"/>
      <c r="E36" s="233"/>
      <c r="F36" s="233"/>
      <c r="G36" s="233"/>
      <c r="H36" s="233"/>
      <c r="I36" s="233"/>
      <c r="J36" s="233"/>
      <c r="K36" s="233"/>
      <c r="L36" s="233"/>
      <c r="M36" s="233"/>
    </row>
    <row r="38" spans="1:13" x14ac:dyDescent="0.2">
      <c r="K38" s="136">
        <v>3420448</v>
      </c>
    </row>
    <row r="39" spans="1:13" x14ac:dyDescent="0.2">
      <c r="K39" s="137">
        <f>K27-K38</f>
        <v>10848897</v>
      </c>
    </row>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2">
    <mergeCell ref="B35:M36"/>
    <mergeCell ref="B34:M34"/>
  </mergeCells>
  <printOptions horizontalCentered="1"/>
  <pageMargins left="0.27559055118110237" right="0.15748031496062992" top="0.62992125984251968" bottom="0" header="0" footer="0"/>
  <pageSetup paperSize="9" scale="85" firstPageNumber="5" orientation="landscape" useFirstPageNumber="1" r:id="rId2"/>
  <headerFooter alignWithMargins="0"/>
  <rowBreaks count="1" manualBreakCount="1">
    <brk id="36" max="16383" man="1"/>
  </rowBreaks>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9"/>
  <sheetViews>
    <sheetView rightToLeft="1" view="pageBreakPreview" topLeftCell="B20" zoomScale="130" zoomScaleNormal="90" zoomScaleSheetLayoutView="130" workbookViewId="0">
      <selection activeCell="B40" sqref="A40:XFD40"/>
    </sheetView>
  </sheetViews>
  <sheetFormatPr defaultColWidth="9.375" defaultRowHeight="20.25" x14ac:dyDescent="0.2"/>
  <cols>
    <col min="1" max="1" width="2" style="35" customWidth="1"/>
    <col min="2" max="2" width="47.25" style="35" customWidth="1"/>
    <col min="3" max="3" width="14.75" style="35" customWidth="1"/>
    <col min="4" max="4" width="1.875" style="35" customWidth="1"/>
    <col min="5" max="5" width="14" style="27" customWidth="1"/>
    <col min="6" max="6" width="3.125" style="27" customWidth="1"/>
    <col min="7" max="7" width="1.375" style="35" customWidth="1"/>
    <col min="8" max="10" width="8.5" style="35" customWidth="1"/>
    <col min="11" max="11" width="8.5" style="1" customWidth="1"/>
    <col min="12" max="13" width="8.5" style="35" customWidth="1"/>
    <col min="14" max="256" width="9.375" style="35"/>
    <col min="257" max="257" width="12.5" style="35" customWidth="1"/>
    <col min="258" max="258" width="52.5" style="35" customWidth="1"/>
    <col min="259" max="259" width="1" style="35" customWidth="1"/>
    <col min="260" max="260" width="18.5" style="35" customWidth="1"/>
    <col min="261" max="261" width="1.5" style="35" customWidth="1"/>
    <col min="262" max="262" width="18.5" style="35" customWidth="1"/>
    <col min="263" max="263" width="1.375" style="35" customWidth="1"/>
    <col min="264" max="264" width="1" style="35" customWidth="1"/>
    <col min="265" max="265" width="1.5" style="35" customWidth="1"/>
    <col min="266" max="266" width="13.5" style="35" bestFit="1" customWidth="1"/>
    <col min="267" max="267" width="18.375" style="35" bestFit="1" customWidth="1"/>
    <col min="268" max="268" width="16.375" style="35" customWidth="1"/>
    <col min="269" max="269" width="14.5" style="35" bestFit="1" customWidth="1"/>
    <col min="270" max="512" width="9.375" style="35"/>
    <col min="513" max="513" width="12.5" style="35" customWidth="1"/>
    <col min="514" max="514" width="52.5" style="35" customWidth="1"/>
    <col min="515" max="515" width="1" style="35" customWidth="1"/>
    <col min="516" max="516" width="18.5" style="35" customWidth="1"/>
    <col min="517" max="517" width="1.5" style="35" customWidth="1"/>
    <col min="518" max="518" width="18.5" style="35" customWidth="1"/>
    <col min="519" max="519" width="1.375" style="35" customWidth="1"/>
    <col min="520" max="520" width="1" style="35" customWidth="1"/>
    <col min="521" max="521" width="1.5" style="35" customWidth="1"/>
    <col min="522" max="522" width="13.5" style="35" bestFit="1" customWidth="1"/>
    <col min="523" max="523" width="18.375" style="35" bestFit="1" customWidth="1"/>
    <col min="524" max="524" width="16.375" style="35" customWidth="1"/>
    <col min="525" max="525" width="14.5" style="35" bestFit="1" customWidth="1"/>
    <col min="526" max="768" width="9.375" style="35"/>
    <col min="769" max="769" width="12.5" style="35" customWidth="1"/>
    <col min="770" max="770" width="52.5" style="35" customWidth="1"/>
    <col min="771" max="771" width="1" style="35" customWidth="1"/>
    <col min="772" max="772" width="18.5" style="35" customWidth="1"/>
    <col min="773" max="773" width="1.5" style="35" customWidth="1"/>
    <col min="774" max="774" width="18.5" style="35" customWidth="1"/>
    <col min="775" max="775" width="1.375" style="35" customWidth="1"/>
    <col min="776" max="776" width="1" style="35" customWidth="1"/>
    <col min="777" max="777" width="1.5" style="35" customWidth="1"/>
    <col min="778" max="778" width="13.5" style="35" bestFit="1" customWidth="1"/>
    <col min="779" max="779" width="18.375" style="35" bestFit="1" customWidth="1"/>
    <col min="780" max="780" width="16.375" style="35" customWidth="1"/>
    <col min="781" max="781" width="14.5" style="35" bestFit="1" customWidth="1"/>
    <col min="782" max="1024" width="9.375" style="35"/>
    <col min="1025" max="1025" width="12.5" style="35" customWidth="1"/>
    <col min="1026" max="1026" width="52.5" style="35" customWidth="1"/>
    <col min="1027" max="1027" width="1" style="35" customWidth="1"/>
    <col min="1028" max="1028" width="18.5" style="35" customWidth="1"/>
    <col min="1029" max="1029" width="1.5" style="35" customWidth="1"/>
    <col min="1030" max="1030" width="18.5" style="35" customWidth="1"/>
    <col min="1031" max="1031" width="1.375" style="35" customWidth="1"/>
    <col min="1032" max="1032" width="1" style="35" customWidth="1"/>
    <col min="1033" max="1033" width="1.5" style="35" customWidth="1"/>
    <col min="1034" max="1034" width="13.5" style="35" bestFit="1" customWidth="1"/>
    <col min="1035" max="1035" width="18.375" style="35" bestFit="1" customWidth="1"/>
    <col min="1036" max="1036" width="16.375" style="35" customWidth="1"/>
    <col min="1037" max="1037" width="14.5" style="35" bestFit="1" customWidth="1"/>
    <col min="1038" max="1280" width="9.375" style="35"/>
    <col min="1281" max="1281" width="12.5" style="35" customWidth="1"/>
    <col min="1282" max="1282" width="52.5" style="35" customWidth="1"/>
    <col min="1283" max="1283" width="1" style="35" customWidth="1"/>
    <col min="1284" max="1284" width="18.5" style="35" customWidth="1"/>
    <col min="1285" max="1285" width="1.5" style="35" customWidth="1"/>
    <col min="1286" max="1286" width="18.5" style="35" customWidth="1"/>
    <col min="1287" max="1287" width="1.375" style="35" customWidth="1"/>
    <col min="1288" max="1288" width="1" style="35" customWidth="1"/>
    <col min="1289" max="1289" width="1.5" style="35" customWidth="1"/>
    <col min="1290" max="1290" width="13.5" style="35" bestFit="1" customWidth="1"/>
    <col min="1291" max="1291" width="18.375" style="35" bestFit="1" customWidth="1"/>
    <col min="1292" max="1292" width="16.375" style="35" customWidth="1"/>
    <col min="1293" max="1293" width="14.5" style="35" bestFit="1" customWidth="1"/>
    <col min="1294" max="1536" width="9.375" style="35"/>
    <col min="1537" max="1537" width="12.5" style="35" customWidth="1"/>
    <col min="1538" max="1538" width="52.5" style="35" customWidth="1"/>
    <col min="1539" max="1539" width="1" style="35" customWidth="1"/>
    <col min="1540" max="1540" width="18.5" style="35" customWidth="1"/>
    <col min="1541" max="1541" width="1.5" style="35" customWidth="1"/>
    <col min="1542" max="1542" width="18.5" style="35" customWidth="1"/>
    <col min="1543" max="1543" width="1.375" style="35" customWidth="1"/>
    <col min="1544" max="1544" width="1" style="35" customWidth="1"/>
    <col min="1545" max="1545" width="1.5" style="35" customWidth="1"/>
    <col min="1546" max="1546" width="13.5" style="35" bestFit="1" customWidth="1"/>
    <col min="1547" max="1547" width="18.375" style="35" bestFit="1" customWidth="1"/>
    <col min="1548" max="1548" width="16.375" style="35" customWidth="1"/>
    <col min="1549" max="1549" width="14.5" style="35" bestFit="1" customWidth="1"/>
    <col min="1550" max="1792" width="9.375" style="35"/>
    <col min="1793" max="1793" width="12.5" style="35" customWidth="1"/>
    <col min="1794" max="1794" width="52.5" style="35" customWidth="1"/>
    <col min="1795" max="1795" width="1" style="35" customWidth="1"/>
    <col min="1796" max="1796" width="18.5" style="35" customWidth="1"/>
    <col min="1797" max="1797" width="1.5" style="35" customWidth="1"/>
    <col min="1798" max="1798" width="18.5" style="35" customWidth="1"/>
    <col min="1799" max="1799" width="1.375" style="35" customWidth="1"/>
    <col min="1800" max="1800" width="1" style="35" customWidth="1"/>
    <col min="1801" max="1801" width="1.5" style="35" customWidth="1"/>
    <col min="1802" max="1802" width="13.5" style="35" bestFit="1" customWidth="1"/>
    <col min="1803" max="1803" width="18.375" style="35" bestFit="1" customWidth="1"/>
    <col min="1804" max="1804" width="16.375" style="35" customWidth="1"/>
    <col min="1805" max="1805" width="14.5" style="35" bestFit="1" customWidth="1"/>
    <col min="1806" max="2048" width="9.375" style="35"/>
    <col min="2049" max="2049" width="12.5" style="35" customWidth="1"/>
    <col min="2050" max="2050" width="52.5" style="35" customWidth="1"/>
    <col min="2051" max="2051" width="1" style="35" customWidth="1"/>
    <col min="2052" max="2052" width="18.5" style="35" customWidth="1"/>
    <col min="2053" max="2053" width="1.5" style="35" customWidth="1"/>
    <col min="2054" max="2054" width="18.5" style="35" customWidth="1"/>
    <col min="2055" max="2055" width="1.375" style="35" customWidth="1"/>
    <col min="2056" max="2056" width="1" style="35" customWidth="1"/>
    <col min="2057" max="2057" width="1.5" style="35" customWidth="1"/>
    <col min="2058" max="2058" width="13.5" style="35" bestFit="1" customWidth="1"/>
    <col min="2059" max="2059" width="18.375" style="35" bestFit="1" customWidth="1"/>
    <col min="2060" max="2060" width="16.375" style="35" customWidth="1"/>
    <col min="2061" max="2061" width="14.5" style="35" bestFit="1" customWidth="1"/>
    <col min="2062" max="2304" width="9.375" style="35"/>
    <col min="2305" max="2305" width="12.5" style="35" customWidth="1"/>
    <col min="2306" max="2306" width="52.5" style="35" customWidth="1"/>
    <col min="2307" max="2307" width="1" style="35" customWidth="1"/>
    <col min="2308" max="2308" width="18.5" style="35" customWidth="1"/>
    <col min="2309" max="2309" width="1.5" style="35" customWidth="1"/>
    <col min="2310" max="2310" width="18.5" style="35" customWidth="1"/>
    <col min="2311" max="2311" width="1.375" style="35" customWidth="1"/>
    <col min="2312" max="2312" width="1" style="35" customWidth="1"/>
    <col min="2313" max="2313" width="1.5" style="35" customWidth="1"/>
    <col min="2314" max="2314" width="13.5" style="35" bestFit="1" customWidth="1"/>
    <col min="2315" max="2315" width="18.375" style="35" bestFit="1" customWidth="1"/>
    <col min="2316" max="2316" width="16.375" style="35" customWidth="1"/>
    <col min="2317" max="2317" width="14.5" style="35" bestFit="1" customWidth="1"/>
    <col min="2318" max="2560" width="9.375" style="35"/>
    <col min="2561" max="2561" width="12.5" style="35" customWidth="1"/>
    <col min="2562" max="2562" width="52.5" style="35" customWidth="1"/>
    <col min="2563" max="2563" width="1" style="35" customWidth="1"/>
    <col min="2564" max="2564" width="18.5" style="35" customWidth="1"/>
    <col min="2565" max="2565" width="1.5" style="35" customWidth="1"/>
    <col min="2566" max="2566" width="18.5" style="35" customWidth="1"/>
    <col min="2567" max="2567" width="1.375" style="35" customWidth="1"/>
    <col min="2568" max="2568" width="1" style="35" customWidth="1"/>
    <col min="2569" max="2569" width="1.5" style="35" customWidth="1"/>
    <col min="2570" max="2570" width="13.5" style="35" bestFit="1" customWidth="1"/>
    <col min="2571" max="2571" width="18.375" style="35" bestFit="1" customWidth="1"/>
    <col min="2572" max="2572" width="16.375" style="35" customWidth="1"/>
    <col min="2573" max="2573" width="14.5" style="35" bestFit="1" customWidth="1"/>
    <col min="2574" max="2816" width="9.375" style="35"/>
    <col min="2817" max="2817" width="12.5" style="35" customWidth="1"/>
    <col min="2818" max="2818" width="52.5" style="35" customWidth="1"/>
    <col min="2819" max="2819" width="1" style="35" customWidth="1"/>
    <col min="2820" max="2820" width="18.5" style="35" customWidth="1"/>
    <col min="2821" max="2821" width="1.5" style="35" customWidth="1"/>
    <col min="2822" max="2822" width="18.5" style="35" customWidth="1"/>
    <col min="2823" max="2823" width="1.375" style="35" customWidth="1"/>
    <col min="2824" max="2824" width="1" style="35" customWidth="1"/>
    <col min="2825" max="2825" width="1.5" style="35" customWidth="1"/>
    <col min="2826" max="2826" width="13.5" style="35" bestFit="1" customWidth="1"/>
    <col min="2827" max="2827" width="18.375" style="35" bestFit="1" customWidth="1"/>
    <col min="2828" max="2828" width="16.375" style="35" customWidth="1"/>
    <col min="2829" max="2829" width="14.5" style="35" bestFit="1" customWidth="1"/>
    <col min="2830" max="3072" width="9.375" style="35"/>
    <col min="3073" max="3073" width="12.5" style="35" customWidth="1"/>
    <col min="3074" max="3074" width="52.5" style="35" customWidth="1"/>
    <col min="3075" max="3075" width="1" style="35" customWidth="1"/>
    <col min="3076" max="3076" width="18.5" style="35" customWidth="1"/>
    <col min="3077" max="3077" width="1.5" style="35" customWidth="1"/>
    <col min="3078" max="3078" width="18.5" style="35" customWidth="1"/>
    <col min="3079" max="3079" width="1.375" style="35" customWidth="1"/>
    <col min="3080" max="3080" width="1" style="35" customWidth="1"/>
    <col min="3081" max="3081" width="1.5" style="35" customWidth="1"/>
    <col min="3082" max="3082" width="13.5" style="35" bestFit="1" customWidth="1"/>
    <col min="3083" max="3083" width="18.375" style="35" bestFit="1" customWidth="1"/>
    <col min="3084" max="3084" width="16.375" style="35" customWidth="1"/>
    <col min="3085" max="3085" width="14.5" style="35" bestFit="1" customWidth="1"/>
    <col min="3086" max="3328" width="9.375" style="35"/>
    <col min="3329" max="3329" width="12.5" style="35" customWidth="1"/>
    <col min="3330" max="3330" width="52.5" style="35" customWidth="1"/>
    <col min="3331" max="3331" width="1" style="35" customWidth="1"/>
    <col min="3332" max="3332" width="18.5" style="35" customWidth="1"/>
    <col min="3333" max="3333" width="1.5" style="35" customWidth="1"/>
    <col min="3334" max="3334" width="18.5" style="35" customWidth="1"/>
    <col min="3335" max="3335" width="1.375" style="35" customWidth="1"/>
    <col min="3336" max="3336" width="1" style="35" customWidth="1"/>
    <col min="3337" max="3337" width="1.5" style="35" customWidth="1"/>
    <col min="3338" max="3338" width="13.5" style="35" bestFit="1" customWidth="1"/>
    <col min="3339" max="3339" width="18.375" style="35" bestFit="1" customWidth="1"/>
    <col min="3340" max="3340" width="16.375" style="35" customWidth="1"/>
    <col min="3341" max="3341" width="14.5" style="35" bestFit="1" customWidth="1"/>
    <col min="3342" max="3584" width="9.375" style="35"/>
    <col min="3585" max="3585" width="12.5" style="35" customWidth="1"/>
    <col min="3586" max="3586" width="52.5" style="35" customWidth="1"/>
    <col min="3587" max="3587" width="1" style="35" customWidth="1"/>
    <col min="3588" max="3588" width="18.5" style="35" customWidth="1"/>
    <col min="3589" max="3589" width="1.5" style="35" customWidth="1"/>
    <col min="3590" max="3590" width="18.5" style="35" customWidth="1"/>
    <col min="3591" max="3591" width="1.375" style="35" customWidth="1"/>
    <col min="3592" max="3592" width="1" style="35" customWidth="1"/>
    <col min="3593" max="3593" width="1.5" style="35" customWidth="1"/>
    <col min="3594" max="3594" width="13.5" style="35" bestFit="1" customWidth="1"/>
    <col min="3595" max="3595" width="18.375" style="35" bestFit="1" customWidth="1"/>
    <col min="3596" max="3596" width="16.375" style="35" customWidth="1"/>
    <col min="3597" max="3597" width="14.5" style="35" bestFit="1" customWidth="1"/>
    <col min="3598" max="3840" width="9.375" style="35"/>
    <col min="3841" max="3841" width="12.5" style="35" customWidth="1"/>
    <col min="3842" max="3842" width="52.5" style="35" customWidth="1"/>
    <col min="3843" max="3843" width="1" style="35" customWidth="1"/>
    <col min="3844" max="3844" width="18.5" style="35" customWidth="1"/>
    <col min="3845" max="3845" width="1.5" style="35" customWidth="1"/>
    <col min="3846" max="3846" width="18.5" style="35" customWidth="1"/>
    <col min="3847" max="3847" width="1.375" style="35" customWidth="1"/>
    <col min="3848" max="3848" width="1" style="35" customWidth="1"/>
    <col min="3849" max="3849" width="1.5" style="35" customWidth="1"/>
    <col min="3850" max="3850" width="13.5" style="35" bestFit="1" customWidth="1"/>
    <col min="3851" max="3851" width="18.375" style="35" bestFit="1" customWidth="1"/>
    <col min="3852" max="3852" width="16.375" style="35" customWidth="1"/>
    <col min="3853" max="3853" width="14.5" style="35" bestFit="1" customWidth="1"/>
    <col min="3854" max="4096" width="9.375" style="35"/>
    <col min="4097" max="4097" width="12.5" style="35" customWidth="1"/>
    <col min="4098" max="4098" width="52.5" style="35" customWidth="1"/>
    <col min="4099" max="4099" width="1" style="35" customWidth="1"/>
    <col min="4100" max="4100" width="18.5" style="35" customWidth="1"/>
    <col min="4101" max="4101" width="1.5" style="35" customWidth="1"/>
    <col min="4102" max="4102" width="18.5" style="35" customWidth="1"/>
    <col min="4103" max="4103" width="1.375" style="35" customWidth="1"/>
    <col min="4104" max="4104" width="1" style="35" customWidth="1"/>
    <col min="4105" max="4105" width="1.5" style="35" customWidth="1"/>
    <col min="4106" max="4106" width="13.5" style="35" bestFit="1" customWidth="1"/>
    <col min="4107" max="4107" width="18.375" style="35" bestFit="1" customWidth="1"/>
    <col min="4108" max="4108" width="16.375" style="35" customWidth="1"/>
    <col min="4109" max="4109" width="14.5" style="35" bestFit="1" customWidth="1"/>
    <col min="4110" max="4352" width="9.375" style="35"/>
    <col min="4353" max="4353" width="12.5" style="35" customWidth="1"/>
    <col min="4354" max="4354" width="52.5" style="35" customWidth="1"/>
    <col min="4355" max="4355" width="1" style="35" customWidth="1"/>
    <col min="4356" max="4356" width="18.5" style="35" customWidth="1"/>
    <col min="4357" max="4357" width="1.5" style="35" customWidth="1"/>
    <col min="4358" max="4358" width="18.5" style="35" customWidth="1"/>
    <col min="4359" max="4359" width="1.375" style="35" customWidth="1"/>
    <col min="4360" max="4360" width="1" style="35" customWidth="1"/>
    <col min="4361" max="4361" width="1.5" style="35" customWidth="1"/>
    <col min="4362" max="4362" width="13.5" style="35" bestFit="1" customWidth="1"/>
    <col min="4363" max="4363" width="18.375" style="35" bestFit="1" customWidth="1"/>
    <col min="4364" max="4364" width="16.375" style="35" customWidth="1"/>
    <col min="4365" max="4365" width="14.5" style="35" bestFit="1" customWidth="1"/>
    <col min="4366" max="4608" width="9.375" style="35"/>
    <col min="4609" max="4609" width="12.5" style="35" customWidth="1"/>
    <col min="4610" max="4610" width="52.5" style="35" customWidth="1"/>
    <col min="4611" max="4611" width="1" style="35" customWidth="1"/>
    <col min="4612" max="4612" width="18.5" style="35" customWidth="1"/>
    <col min="4613" max="4613" width="1.5" style="35" customWidth="1"/>
    <col min="4614" max="4614" width="18.5" style="35" customWidth="1"/>
    <col min="4615" max="4615" width="1.375" style="35" customWidth="1"/>
    <col min="4616" max="4616" width="1" style="35" customWidth="1"/>
    <col min="4617" max="4617" width="1.5" style="35" customWidth="1"/>
    <col min="4618" max="4618" width="13.5" style="35" bestFit="1" customWidth="1"/>
    <col min="4619" max="4619" width="18.375" style="35" bestFit="1" customWidth="1"/>
    <col min="4620" max="4620" width="16.375" style="35" customWidth="1"/>
    <col min="4621" max="4621" width="14.5" style="35" bestFit="1" customWidth="1"/>
    <col min="4622" max="4864" width="9.375" style="35"/>
    <col min="4865" max="4865" width="12.5" style="35" customWidth="1"/>
    <col min="4866" max="4866" width="52.5" style="35" customWidth="1"/>
    <col min="4867" max="4867" width="1" style="35" customWidth="1"/>
    <col min="4868" max="4868" width="18.5" style="35" customWidth="1"/>
    <col min="4869" max="4869" width="1.5" style="35" customWidth="1"/>
    <col min="4870" max="4870" width="18.5" style="35" customWidth="1"/>
    <col min="4871" max="4871" width="1.375" style="35" customWidth="1"/>
    <col min="4872" max="4872" width="1" style="35" customWidth="1"/>
    <col min="4873" max="4873" width="1.5" style="35" customWidth="1"/>
    <col min="4874" max="4874" width="13.5" style="35" bestFit="1" customWidth="1"/>
    <col min="4875" max="4875" width="18.375" style="35" bestFit="1" customWidth="1"/>
    <col min="4876" max="4876" width="16.375" style="35" customWidth="1"/>
    <col min="4877" max="4877" width="14.5" style="35" bestFit="1" customWidth="1"/>
    <col min="4878" max="5120" width="9.375" style="35"/>
    <col min="5121" max="5121" width="12.5" style="35" customWidth="1"/>
    <col min="5122" max="5122" width="52.5" style="35" customWidth="1"/>
    <col min="5123" max="5123" width="1" style="35" customWidth="1"/>
    <col min="5124" max="5124" width="18.5" style="35" customWidth="1"/>
    <col min="5125" max="5125" width="1.5" style="35" customWidth="1"/>
    <col min="5126" max="5126" width="18.5" style="35" customWidth="1"/>
    <col min="5127" max="5127" width="1.375" style="35" customWidth="1"/>
    <col min="5128" max="5128" width="1" style="35" customWidth="1"/>
    <col min="5129" max="5129" width="1.5" style="35" customWidth="1"/>
    <col min="5130" max="5130" width="13.5" style="35" bestFit="1" customWidth="1"/>
    <col min="5131" max="5131" width="18.375" style="35" bestFit="1" customWidth="1"/>
    <col min="5132" max="5132" width="16.375" style="35" customWidth="1"/>
    <col min="5133" max="5133" width="14.5" style="35" bestFit="1" customWidth="1"/>
    <col min="5134" max="5376" width="9.375" style="35"/>
    <col min="5377" max="5377" width="12.5" style="35" customWidth="1"/>
    <col min="5378" max="5378" width="52.5" style="35" customWidth="1"/>
    <col min="5379" max="5379" width="1" style="35" customWidth="1"/>
    <col min="5380" max="5380" width="18.5" style="35" customWidth="1"/>
    <col min="5381" max="5381" width="1.5" style="35" customWidth="1"/>
    <col min="5382" max="5382" width="18.5" style="35" customWidth="1"/>
    <col min="5383" max="5383" width="1.375" style="35" customWidth="1"/>
    <col min="5384" max="5384" width="1" style="35" customWidth="1"/>
    <col min="5385" max="5385" width="1.5" style="35" customWidth="1"/>
    <col min="5386" max="5386" width="13.5" style="35" bestFit="1" customWidth="1"/>
    <col min="5387" max="5387" width="18.375" style="35" bestFit="1" customWidth="1"/>
    <col min="5388" max="5388" width="16.375" style="35" customWidth="1"/>
    <col min="5389" max="5389" width="14.5" style="35" bestFit="1" customWidth="1"/>
    <col min="5390" max="5632" width="9.375" style="35"/>
    <col min="5633" max="5633" width="12.5" style="35" customWidth="1"/>
    <col min="5634" max="5634" width="52.5" style="35" customWidth="1"/>
    <col min="5635" max="5635" width="1" style="35" customWidth="1"/>
    <col min="5636" max="5636" width="18.5" style="35" customWidth="1"/>
    <col min="5637" max="5637" width="1.5" style="35" customWidth="1"/>
    <col min="5638" max="5638" width="18.5" style="35" customWidth="1"/>
    <col min="5639" max="5639" width="1.375" style="35" customWidth="1"/>
    <col min="5640" max="5640" width="1" style="35" customWidth="1"/>
    <col min="5641" max="5641" width="1.5" style="35" customWidth="1"/>
    <col min="5642" max="5642" width="13.5" style="35" bestFit="1" customWidth="1"/>
    <col min="5643" max="5643" width="18.375" style="35" bestFit="1" customWidth="1"/>
    <col min="5644" max="5644" width="16.375" style="35" customWidth="1"/>
    <col min="5645" max="5645" width="14.5" style="35" bestFit="1" customWidth="1"/>
    <col min="5646" max="5888" width="9.375" style="35"/>
    <col min="5889" max="5889" width="12.5" style="35" customWidth="1"/>
    <col min="5890" max="5890" width="52.5" style="35" customWidth="1"/>
    <col min="5891" max="5891" width="1" style="35" customWidth="1"/>
    <col min="5892" max="5892" width="18.5" style="35" customWidth="1"/>
    <col min="5893" max="5893" width="1.5" style="35" customWidth="1"/>
    <col min="5894" max="5894" width="18.5" style="35" customWidth="1"/>
    <col min="5895" max="5895" width="1.375" style="35" customWidth="1"/>
    <col min="5896" max="5896" width="1" style="35" customWidth="1"/>
    <col min="5897" max="5897" width="1.5" style="35" customWidth="1"/>
    <col min="5898" max="5898" width="13.5" style="35" bestFit="1" customWidth="1"/>
    <col min="5899" max="5899" width="18.375" style="35" bestFit="1" customWidth="1"/>
    <col min="5900" max="5900" width="16.375" style="35" customWidth="1"/>
    <col min="5901" max="5901" width="14.5" style="35" bestFit="1" customWidth="1"/>
    <col min="5902" max="6144" width="9.375" style="35"/>
    <col min="6145" max="6145" width="12.5" style="35" customWidth="1"/>
    <col min="6146" max="6146" width="52.5" style="35" customWidth="1"/>
    <col min="6147" max="6147" width="1" style="35" customWidth="1"/>
    <col min="6148" max="6148" width="18.5" style="35" customWidth="1"/>
    <col min="6149" max="6149" width="1.5" style="35" customWidth="1"/>
    <col min="6150" max="6150" width="18.5" style="35" customWidth="1"/>
    <col min="6151" max="6151" width="1.375" style="35" customWidth="1"/>
    <col min="6152" max="6152" width="1" style="35" customWidth="1"/>
    <col min="6153" max="6153" width="1.5" style="35" customWidth="1"/>
    <col min="6154" max="6154" width="13.5" style="35" bestFit="1" customWidth="1"/>
    <col min="6155" max="6155" width="18.375" style="35" bestFit="1" customWidth="1"/>
    <col min="6156" max="6156" width="16.375" style="35" customWidth="1"/>
    <col min="6157" max="6157" width="14.5" style="35" bestFit="1" customWidth="1"/>
    <col min="6158" max="6400" width="9.375" style="35"/>
    <col min="6401" max="6401" width="12.5" style="35" customWidth="1"/>
    <col min="6402" max="6402" width="52.5" style="35" customWidth="1"/>
    <col min="6403" max="6403" width="1" style="35" customWidth="1"/>
    <col min="6404" max="6404" width="18.5" style="35" customWidth="1"/>
    <col min="6405" max="6405" width="1.5" style="35" customWidth="1"/>
    <col min="6406" max="6406" width="18.5" style="35" customWidth="1"/>
    <col min="6407" max="6407" width="1.375" style="35" customWidth="1"/>
    <col min="6408" max="6408" width="1" style="35" customWidth="1"/>
    <col min="6409" max="6409" width="1.5" style="35" customWidth="1"/>
    <col min="6410" max="6410" width="13.5" style="35" bestFit="1" customWidth="1"/>
    <col min="6411" max="6411" width="18.375" style="35" bestFit="1" customWidth="1"/>
    <col min="6412" max="6412" width="16.375" style="35" customWidth="1"/>
    <col min="6413" max="6413" width="14.5" style="35" bestFit="1" customWidth="1"/>
    <col min="6414" max="6656" width="9.375" style="35"/>
    <col min="6657" max="6657" width="12.5" style="35" customWidth="1"/>
    <col min="6658" max="6658" width="52.5" style="35" customWidth="1"/>
    <col min="6659" max="6659" width="1" style="35" customWidth="1"/>
    <col min="6660" max="6660" width="18.5" style="35" customWidth="1"/>
    <col min="6661" max="6661" width="1.5" style="35" customWidth="1"/>
    <col min="6662" max="6662" width="18.5" style="35" customWidth="1"/>
    <col min="6663" max="6663" width="1.375" style="35" customWidth="1"/>
    <col min="6664" max="6664" width="1" style="35" customWidth="1"/>
    <col min="6665" max="6665" width="1.5" style="35" customWidth="1"/>
    <col min="6666" max="6666" width="13.5" style="35" bestFit="1" customWidth="1"/>
    <col min="6667" max="6667" width="18.375" style="35" bestFit="1" customWidth="1"/>
    <col min="6668" max="6668" width="16.375" style="35" customWidth="1"/>
    <col min="6669" max="6669" width="14.5" style="35" bestFit="1" customWidth="1"/>
    <col min="6670" max="6912" width="9.375" style="35"/>
    <col min="6913" max="6913" width="12.5" style="35" customWidth="1"/>
    <col min="6914" max="6914" width="52.5" style="35" customWidth="1"/>
    <col min="6915" max="6915" width="1" style="35" customWidth="1"/>
    <col min="6916" max="6916" width="18.5" style="35" customWidth="1"/>
    <col min="6917" max="6917" width="1.5" style="35" customWidth="1"/>
    <col min="6918" max="6918" width="18.5" style="35" customWidth="1"/>
    <col min="6919" max="6919" width="1.375" style="35" customWidth="1"/>
    <col min="6920" max="6920" width="1" style="35" customWidth="1"/>
    <col min="6921" max="6921" width="1.5" style="35" customWidth="1"/>
    <col min="6922" max="6922" width="13.5" style="35" bestFit="1" customWidth="1"/>
    <col min="6923" max="6923" width="18.375" style="35" bestFit="1" customWidth="1"/>
    <col min="6924" max="6924" width="16.375" style="35" customWidth="1"/>
    <col min="6925" max="6925" width="14.5" style="35" bestFit="1" customWidth="1"/>
    <col min="6926" max="7168" width="9.375" style="35"/>
    <col min="7169" max="7169" width="12.5" style="35" customWidth="1"/>
    <col min="7170" max="7170" width="52.5" style="35" customWidth="1"/>
    <col min="7171" max="7171" width="1" style="35" customWidth="1"/>
    <col min="7172" max="7172" width="18.5" style="35" customWidth="1"/>
    <col min="7173" max="7173" width="1.5" style="35" customWidth="1"/>
    <col min="7174" max="7174" width="18.5" style="35" customWidth="1"/>
    <col min="7175" max="7175" width="1.375" style="35" customWidth="1"/>
    <col min="7176" max="7176" width="1" style="35" customWidth="1"/>
    <col min="7177" max="7177" width="1.5" style="35" customWidth="1"/>
    <col min="7178" max="7178" width="13.5" style="35" bestFit="1" customWidth="1"/>
    <col min="7179" max="7179" width="18.375" style="35" bestFit="1" customWidth="1"/>
    <col min="7180" max="7180" width="16.375" style="35" customWidth="1"/>
    <col min="7181" max="7181" width="14.5" style="35" bestFit="1" customWidth="1"/>
    <col min="7182" max="7424" width="9.375" style="35"/>
    <col min="7425" max="7425" width="12.5" style="35" customWidth="1"/>
    <col min="7426" max="7426" width="52.5" style="35" customWidth="1"/>
    <col min="7427" max="7427" width="1" style="35" customWidth="1"/>
    <col min="7428" max="7428" width="18.5" style="35" customWidth="1"/>
    <col min="7429" max="7429" width="1.5" style="35" customWidth="1"/>
    <col min="7430" max="7430" width="18.5" style="35" customWidth="1"/>
    <col min="7431" max="7431" width="1.375" style="35" customWidth="1"/>
    <col min="7432" max="7432" width="1" style="35" customWidth="1"/>
    <col min="7433" max="7433" width="1.5" style="35" customWidth="1"/>
    <col min="7434" max="7434" width="13.5" style="35" bestFit="1" customWidth="1"/>
    <col min="7435" max="7435" width="18.375" style="35" bestFit="1" customWidth="1"/>
    <col min="7436" max="7436" width="16.375" style="35" customWidth="1"/>
    <col min="7437" max="7437" width="14.5" style="35" bestFit="1" customWidth="1"/>
    <col min="7438" max="7680" width="9.375" style="35"/>
    <col min="7681" max="7681" width="12.5" style="35" customWidth="1"/>
    <col min="7682" max="7682" width="52.5" style="35" customWidth="1"/>
    <col min="7683" max="7683" width="1" style="35" customWidth="1"/>
    <col min="7684" max="7684" width="18.5" style="35" customWidth="1"/>
    <col min="7685" max="7685" width="1.5" style="35" customWidth="1"/>
    <col min="7686" max="7686" width="18.5" style="35" customWidth="1"/>
    <col min="7687" max="7687" width="1.375" style="35" customWidth="1"/>
    <col min="7688" max="7688" width="1" style="35" customWidth="1"/>
    <col min="7689" max="7689" width="1.5" style="35" customWidth="1"/>
    <col min="7690" max="7690" width="13.5" style="35" bestFit="1" customWidth="1"/>
    <col min="7691" max="7691" width="18.375" style="35" bestFit="1" customWidth="1"/>
    <col min="7692" max="7692" width="16.375" style="35" customWidth="1"/>
    <col min="7693" max="7693" width="14.5" style="35" bestFit="1" customWidth="1"/>
    <col min="7694" max="7936" width="9.375" style="35"/>
    <col min="7937" max="7937" width="12.5" style="35" customWidth="1"/>
    <col min="7938" max="7938" width="52.5" style="35" customWidth="1"/>
    <col min="7939" max="7939" width="1" style="35" customWidth="1"/>
    <col min="7940" max="7940" width="18.5" style="35" customWidth="1"/>
    <col min="7941" max="7941" width="1.5" style="35" customWidth="1"/>
    <col min="7942" max="7942" width="18.5" style="35" customWidth="1"/>
    <col min="7943" max="7943" width="1.375" style="35" customWidth="1"/>
    <col min="7944" max="7944" width="1" style="35" customWidth="1"/>
    <col min="7945" max="7945" width="1.5" style="35" customWidth="1"/>
    <col min="7946" max="7946" width="13.5" style="35" bestFit="1" customWidth="1"/>
    <col min="7947" max="7947" width="18.375" style="35" bestFit="1" customWidth="1"/>
    <col min="7948" max="7948" width="16.375" style="35" customWidth="1"/>
    <col min="7949" max="7949" width="14.5" style="35" bestFit="1" customWidth="1"/>
    <col min="7950" max="8192" width="9.375" style="35"/>
    <col min="8193" max="8193" width="12.5" style="35" customWidth="1"/>
    <col min="8194" max="8194" width="52.5" style="35" customWidth="1"/>
    <col min="8195" max="8195" width="1" style="35" customWidth="1"/>
    <col min="8196" max="8196" width="18.5" style="35" customWidth="1"/>
    <col min="8197" max="8197" width="1.5" style="35" customWidth="1"/>
    <col min="8198" max="8198" width="18.5" style="35" customWidth="1"/>
    <col min="8199" max="8199" width="1.375" style="35" customWidth="1"/>
    <col min="8200" max="8200" width="1" style="35" customWidth="1"/>
    <col min="8201" max="8201" width="1.5" style="35" customWidth="1"/>
    <col min="8202" max="8202" width="13.5" style="35" bestFit="1" customWidth="1"/>
    <col min="8203" max="8203" width="18.375" style="35" bestFit="1" customWidth="1"/>
    <col min="8204" max="8204" width="16.375" style="35" customWidth="1"/>
    <col min="8205" max="8205" width="14.5" style="35" bestFit="1" customWidth="1"/>
    <col min="8206" max="8448" width="9.375" style="35"/>
    <col min="8449" max="8449" width="12.5" style="35" customWidth="1"/>
    <col min="8450" max="8450" width="52.5" style="35" customWidth="1"/>
    <col min="8451" max="8451" width="1" style="35" customWidth="1"/>
    <col min="8452" max="8452" width="18.5" style="35" customWidth="1"/>
    <col min="8453" max="8453" width="1.5" style="35" customWidth="1"/>
    <col min="8454" max="8454" width="18.5" style="35" customWidth="1"/>
    <col min="8455" max="8455" width="1.375" style="35" customWidth="1"/>
    <col min="8456" max="8456" width="1" style="35" customWidth="1"/>
    <col min="8457" max="8457" width="1.5" style="35" customWidth="1"/>
    <col min="8458" max="8458" width="13.5" style="35" bestFit="1" customWidth="1"/>
    <col min="8459" max="8459" width="18.375" style="35" bestFit="1" customWidth="1"/>
    <col min="8460" max="8460" width="16.375" style="35" customWidth="1"/>
    <col min="8461" max="8461" width="14.5" style="35" bestFit="1" customWidth="1"/>
    <col min="8462" max="8704" width="9.375" style="35"/>
    <col min="8705" max="8705" width="12.5" style="35" customWidth="1"/>
    <col min="8706" max="8706" width="52.5" style="35" customWidth="1"/>
    <col min="8707" max="8707" width="1" style="35" customWidth="1"/>
    <col min="8708" max="8708" width="18.5" style="35" customWidth="1"/>
    <col min="8709" max="8709" width="1.5" style="35" customWidth="1"/>
    <col min="8710" max="8710" width="18.5" style="35" customWidth="1"/>
    <col min="8711" max="8711" width="1.375" style="35" customWidth="1"/>
    <col min="8712" max="8712" width="1" style="35" customWidth="1"/>
    <col min="8713" max="8713" width="1.5" style="35" customWidth="1"/>
    <col min="8714" max="8714" width="13.5" style="35" bestFit="1" customWidth="1"/>
    <col min="8715" max="8715" width="18.375" style="35" bestFit="1" customWidth="1"/>
    <col min="8716" max="8716" width="16.375" style="35" customWidth="1"/>
    <col min="8717" max="8717" width="14.5" style="35" bestFit="1" customWidth="1"/>
    <col min="8718" max="8960" width="9.375" style="35"/>
    <col min="8961" max="8961" width="12.5" style="35" customWidth="1"/>
    <col min="8962" max="8962" width="52.5" style="35" customWidth="1"/>
    <col min="8963" max="8963" width="1" style="35" customWidth="1"/>
    <col min="8964" max="8964" width="18.5" style="35" customWidth="1"/>
    <col min="8965" max="8965" width="1.5" style="35" customWidth="1"/>
    <col min="8966" max="8966" width="18.5" style="35" customWidth="1"/>
    <col min="8967" max="8967" width="1.375" style="35" customWidth="1"/>
    <col min="8968" max="8968" width="1" style="35" customWidth="1"/>
    <col min="8969" max="8969" width="1.5" style="35" customWidth="1"/>
    <col min="8970" max="8970" width="13.5" style="35" bestFit="1" customWidth="1"/>
    <col min="8971" max="8971" width="18.375" style="35" bestFit="1" customWidth="1"/>
    <col min="8972" max="8972" width="16.375" style="35" customWidth="1"/>
    <col min="8973" max="8973" width="14.5" style="35" bestFit="1" customWidth="1"/>
    <col min="8974" max="9216" width="9.375" style="35"/>
    <col min="9217" max="9217" width="12.5" style="35" customWidth="1"/>
    <col min="9218" max="9218" width="52.5" style="35" customWidth="1"/>
    <col min="9219" max="9219" width="1" style="35" customWidth="1"/>
    <col min="9220" max="9220" width="18.5" style="35" customWidth="1"/>
    <col min="9221" max="9221" width="1.5" style="35" customWidth="1"/>
    <col min="9222" max="9222" width="18.5" style="35" customWidth="1"/>
    <col min="9223" max="9223" width="1.375" style="35" customWidth="1"/>
    <col min="9224" max="9224" width="1" style="35" customWidth="1"/>
    <col min="9225" max="9225" width="1.5" style="35" customWidth="1"/>
    <col min="9226" max="9226" width="13.5" style="35" bestFit="1" customWidth="1"/>
    <col min="9227" max="9227" width="18.375" style="35" bestFit="1" customWidth="1"/>
    <col min="9228" max="9228" width="16.375" style="35" customWidth="1"/>
    <col min="9229" max="9229" width="14.5" style="35" bestFit="1" customWidth="1"/>
    <col min="9230" max="9472" width="9.375" style="35"/>
    <col min="9473" max="9473" width="12.5" style="35" customWidth="1"/>
    <col min="9474" max="9474" width="52.5" style="35" customWidth="1"/>
    <col min="9475" max="9475" width="1" style="35" customWidth="1"/>
    <col min="9476" max="9476" width="18.5" style="35" customWidth="1"/>
    <col min="9477" max="9477" width="1.5" style="35" customWidth="1"/>
    <col min="9478" max="9478" width="18.5" style="35" customWidth="1"/>
    <col min="9479" max="9479" width="1.375" style="35" customWidth="1"/>
    <col min="9480" max="9480" width="1" style="35" customWidth="1"/>
    <col min="9481" max="9481" width="1.5" style="35" customWidth="1"/>
    <col min="9482" max="9482" width="13.5" style="35" bestFit="1" customWidth="1"/>
    <col min="9483" max="9483" width="18.375" style="35" bestFit="1" customWidth="1"/>
    <col min="9484" max="9484" width="16.375" style="35" customWidth="1"/>
    <col min="9485" max="9485" width="14.5" style="35" bestFit="1" customWidth="1"/>
    <col min="9486" max="9728" width="9.375" style="35"/>
    <col min="9729" max="9729" width="12.5" style="35" customWidth="1"/>
    <col min="9730" max="9730" width="52.5" style="35" customWidth="1"/>
    <col min="9731" max="9731" width="1" style="35" customWidth="1"/>
    <col min="9732" max="9732" width="18.5" style="35" customWidth="1"/>
    <col min="9733" max="9733" width="1.5" style="35" customWidth="1"/>
    <col min="9734" max="9734" width="18.5" style="35" customWidth="1"/>
    <col min="9735" max="9735" width="1.375" style="35" customWidth="1"/>
    <col min="9736" max="9736" width="1" style="35" customWidth="1"/>
    <col min="9737" max="9737" width="1.5" style="35" customWidth="1"/>
    <col min="9738" max="9738" width="13.5" style="35" bestFit="1" customWidth="1"/>
    <col min="9739" max="9739" width="18.375" style="35" bestFit="1" customWidth="1"/>
    <col min="9740" max="9740" width="16.375" style="35" customWidth="1"/>
    <col min="9741" max="9741" width="14.5" style="35" bestFit="1" customWidth="1"/>
    <col min="9742" max="9984" width="9.375" style="35"/>
    <col min="9985" max="9985" width="12.5" style="35" customWidth="1"/>
    <col min="9986" max="9986" width="52.5" style="35" customWidth="1"/>
    <col min="9987" max="9987" width="1" style="35" customWidth="1"/>
    <col min="9988" max="9988" width="18.5" style="35" customWidth="1"/>
    <col min="9989" max="9989" width="1.5" style="35" customWidth="1"/>
    <col min="9990" max="9990" width="18.5" style="35" customWidth="1"/>
    <col min="9991" max="9991" width="1.375" style="35" customWidth="1"/>
    <col min="9992" max="9992" width="1" style="35" customWidth="1"/>
    <col min="9993" max="9993" width="1.5" style="35" customWidth="1"/>
    <col min="9994" max="9994" width="13.5" style="35" bestFit="1" customWidth="1"/>
    <col min="9995" max="9995" width="18.375" style="35" bestFit="1" customWidth="1"/>
    <col min="9996" max="9996" width="16.375" style="35" customWidth="1"/>
    <col min="9997" max="9997" width="14.5" style="35" bestFit="1" customWidth="1"/>
    <col min="9998" max="10240" width="9.375" style="35"/>
    <col min="10241" max="10241" width="12.5" style="35" customWidth="1"/>
    <col min="10242" max="10242" width="52.5" style="35" customWidth="1"/>
    <col min="10243" max="10243" width="1" style="35" customWidth="1"/>
    <col min="10244" max="10244" width="18.5" style="35" customWidth="1"/>
    <col min="10245" max="10245" width="1.5" style="35" customWidth="1"/>
    <col min="10246" max="10246" width="18.5" style="35" customWidth="1"/>
    <col min="10247" max="10247" width="1.375" style="35" customWidth="1"/>
    <col min="10248" max="10248" width="1" style="35" customWidth="1"/>
    <col min="10249" max="10249" width="1.5" style="35" customWidth="1"/>
    <col min="10250" max="10250" width="13.5" style="35" bestFit="1" customWidth="1"/>
    <col min="10251" max="10251" width="18.375" style="35" bestFit="1" customWidth="1"/>
    <col min="10252" max="10252" width="16.375" style="35" customWidth="1"/>
    <col min="10253" max="10253" width="14.5" style="35" bestFit="1" customWidth="1"/>
    <col min="10254" max="10496" width="9.375" style="35"/>
    <col min="10497" max="10497" width="12.5" style="35" customWidth="1"/>
    <col min="10498" max="10498" width="52.5" style="35" customWidth="1"/>
    <col min="10499" max="10499" width="1" style="35" customWidth="1"/>
    <col min="10500" max="10500" width="18.5" style="35" customWidth="1"/>
    <col min="10501" max="10501" width="1.5" style="35" customWidth="1"/>
    <col min="10502" max="10502" width="18.5" style="35" customWidth="1"/>
    <col min="10503" max="10503" width="1.375" style="35" customWidth="1"/>
    <col min="10504" max="10504" width="1" style="35" customWidth="1"/>
    <col min="10505" max="10505" width="1.5" style="35" customWidth="1"/>
    <col min="10506" max="10506" width="13.5" style="35" bestFit="1" customWidth="1"/>
    <col min="10507" max="10507" width="18.375" style="35" bestFit="1" customWidth="1"/>
    <col min="10508" max="10508" width="16.375" style="35" customWidth="1"/>
    <col min="10509" max="10509" width="14.5" style="35" bestFit="1" customWidth="1"/>
    <col min="10510" max="10752" width="9.375" style="35"/>
    <col min="10753" max="10753" width="12.5" style="35" customWidth="1"/>
    <col min="10754" max="10754" width="52.5" style="35" customWidth="1"/>
    <col min="10755" max="10755" width="1" style="35" customWidth="1"/>
    <col min="10756" max="10756" width="18.5" style="35" customWidth="1"/>
    <col min="10757" max="10757" width="1.5" style="35" customWidth="1"/>
    <col min="10758" max="10758" width="18.5" style="35" customWidth="1"/>
    <col min="10759" max="10759" width="1.375" style="35" customWidth="1"/>
    <col min="10760" max="10760" width="1" style="35" customWidth="1"/>
    <col min="10761" max="10761" width="1.5" style="35" customWidth="1"/>
    <col min="10762" max="10762" width="13.5" style="35" bestFit="1" customWidth="1"/>
    <col min="10763" max="10763" width="18.375" style="35" bestFit="1" customWidth="1"/>
    <col min="10764" max="10764" width="16.375" style="35" customWidth="1"/>
    <col min="10765" max="10765" width="14.5" style="35" bestFit="1" customWidth="1"/>
    <col min="10766" max="11008" width="9.375" style="35"/>
    <col min="11009" max="11009" width="12.5" style="35" customWidth="1"/>
    <col min="11010" max="11010" width="52.5" style="35" customWidth="1"/>
    <col min="11011" max="11011" width="1" style="35" customWidth="1"/>
    <col min="11012" max="11012" width="18.5" style="35" customWidth="1"/>
    <col min="11013" max="11013" width="1.5" style="35" customWidth="1"/>
    <col min="11014" max="11014" width="18.5" style="35" customWidth="1"/>
    <col min="11015" max="11015" width="1.375" style="35" customWidth="1"/>
    <col min="11016" max="11016" width="1" style="35" customWidth="1"/>
    <col min="11017" max="11017" width="1.5" style="35" customWidth="1"/>
    <col min="11018" max="11018" width="13.5" style="35" bestFit="1" customWidth="1"/>
    <col min="11019" max="11019" width="18.375" style="35" bestFit="1" customWidth="1"/>
    <col min="11020" max="11020" width="16.375" style="35" customWidth="1"/>
    <col min="11021" max="11021" width="14.5" style="35" bestFit="1" customWidth="1"/>
    <col min="11022" max="11264" width="9.375" style="35"/>
    <col min="11265" max="11265" width="12.5" style="35" customWidth="1"/>
    <col min="11266" max="11266" width="52.5" style="35" customWidth="1"/>
    <col min="11267" max="11267" width="1" style="35" customWidth="1"/>
    <col min="11268" max="11268" width="18.5" style="35" customWidth="1"/>
    <col min="11269" max="11269" width="1.5" style="35" customWidth="1"/>
    <col min="11270" max="11270" width="18.5" style="35" customWidth="1"/>
    <col min="11271" max="11271" width="1.375" style="35" customWidth="1"/>
    <col min="11272" max="11272" width="1" style="35" customWidth="1"/>
    <col min="11273" max="11273" width="1.5" style="35" customWidth="1"/>
    <col min="11274" max="11274" width="13.5" style="35" bestFit="1" customWidth="1"/>
    <col min="11275" max="11275" width="18.375" style="35" bestFit="1" customWidth="1"/>
    <col min="11276" max="11276" width="16.375" style="35" customWidth="1"/>
    <col min="11277" max="11277" width="14.5" style="35" bestFit="1" customWidth="1"/>
    <col min="11278" max="11520" width="9.375" style="35"/>
    <col min="11521" max="11521" width="12.5" style="35" customWidth="1"/>
    <col min="11522" max="11522" width="52.5" style="35" customWidth="1"/>
    <col min="11523" max="11523" width="1" style="35" customWidth="1"/>
    <col min="11524" max="11524" width="18.5" style="35" customWidth="1"/>
    <col min="11525" max="11525" width="1.5" style="35" customWidth="1"/>
    <col min="11526" max="11526" width="18.5" style="35" customWidth="1"/>
    <col min="11527" max="11527" width="1.375" style="35" customWidth="1"/>
    <col min="11528" max="11528" width="1" style="35" customWidth="1"/>
    <col min="11529" max="11529" width="1.5" style="35" customWidth="1"/>
    <col min="11530" max="11530" width="13.5" style="35" bestFit="1" customWidth="1"/>
    <col min="11531" max="11531" width="18.375" style="35" bestFit="1" customWidth="1"/>
    <col min="11532" max="11532" width="16.375" style="35" customWidth="1"/>
    <col min="11533" max="11533" width="14.5" style="35" bestFit="1" customWidth="1"/>
    <col min="11534" max="11776" width="9.375" style="35"/>
    <col min="11777" max="11777" width="12.5" style="35" customWidth="1"/>
    <col min="11778" max="11778" width="52.5" style="35" customWidth="1"/>
    <col min="11779" max="11779" width="1" style="35" customWidth="1"/>
    <col min="11780" max="11780" width="18.5" style="35" customWidth="1"/>
    <col min="11781" max="11781" width="1.5" style="35" customWidth="1"/>
    <col min="11782" max="11782" width="18.5" style="35" customWidth="1"/>
    <col min="11783" max="11783" width="1.375" style="35" customWidth="1"/>
    <col min="11784" max="11784" width="1" style="35" customWidth="1"/>
    <col min="11785" max="11785" width="1.5" style="35" customWidth="1"/>
    <col min="11786" max="11786" width="13.5" style="35" bestFit="1" customWidth="1"/>
    <col min="11787" max="11787" width="18.375" style="35" bestFit="1" customWidth="1"/>
    <col min="11788" max="11788" width="16.375" style="35" customWidth="1"/>
    <col min="11789" max="11789" width="14.5" style="35" bestFit="1" customWidth="1"/>
    <col min="11790" max="12032" width="9.375" style="35"/>
    <col min="12033" max="12033" width="12.5" style="35" customWidth="1"/>
    <col min="12034" max="12034" width="52.5" style="35" customWidth="1"/>
    <col min="12035" max="12035" width="1" style="35" customWidth="1"/>
    <col min="12036" max="12036" width="18.5" style="35" customWidth="1"/>
    <col min="12037" max="12037" width="1.5" style="35" customWidth="1"/>
    <col min="12038" max="12038" width="18.5" style="35" customWidth="1"/>
    <col min="12039" max="12039" width="1.375" style="35" customWidth="1"/>
    <col min="12040" max="12040" width="1" style="35" customWidth="1"/>
    <col min="12041" max="12041" width="1.5" style="35" customWidth="1"/>
    <col min="12042" max="12042" width="13.5" style="35" bestFit="1" customWidth="1"/>
    <col min="12043" max="12043" width="18.375" style="35" bestFit="1" customWidth="1"/>
    <col min="12044" max="12044" width="16.375" style="35" customWidth="1"/>
    <col min="12045" max="12045" width="14.5" style="35" bestFit="1" customWidth="1"/>
    <col min="12046" max="12288" width="9.375" style="35"/>
    <col min="12289" max="12289" width="12.5" style="35" customWidth="1"/>
    <col min="12290" max="12290" width="52.5" style="35" customWidth="1"/>
    <col min="12291" max="12291" width="1" style="35" customWidth="1"/>
    <col min="12292" max="12292" width="18.5" style="35" customWidth="1"/>
    <col min="12293" max="12293" width="1.5" style="35" customWidth="1"/>
    <col min="12294" max="12294" width="18.5" style="35" customWidth="1"/>
    <col min="12295" max="12295" width="1.375" style="35" customWidth="1"/>
    <col min="12296" max="12296" width="1" style="35" customWidth="1"/>
    <col min="12297" max="12297" width="1.5" style="35" customWidth="1"/>
    <col min="12298" max="12298" width="13.5" style="35" bestFit="1" customWidth="1"/>
    <col min="12299" max="12299" width="18.375" style="35" bestFit="1" customWidth="1"/>
    <col min="12300" max="12300" width="16.375" style="35" customWidth="1"/>
    <col min="12301" max="12301" width="14.5" style="35" bestFit="1" customWidth="1"/>
    <col min="12302" max="12544" width="9.375" style="35"/>
    <col min="12545" max="12545" width="12.5" style="35" customWidth="1"/>
    <col min="12546" max="12546" width="52.5" style="35" customWidth="1"/>
    <col min="12547" max="12547" width="1" style="35" customWidth="1"/>
    <col min="12548" max="12548" width="18.5" style="35" customWidth="1"/>
    <col min="12549" max="12549" width="1.5" style="35" customWidth="1"/>
    <col min="12550" max="12550" width="18.5" style="35" customWidth="1"/>
    <col min="12551" max="12551" width="1.375" style="35" customWidth="1"/>
    <col min="12552" max="12552" width="1" style="35" customWidth="1"/>
    <col min="12553" max="12553" width="1.5" style="35" customWidth="1"/>
    <col min="12554" max="12554" width="13.5" style="35" bestFit="1" customWidth="1"/>
    <col min="12555" max="12555" width="18.375" style="35" bestFit="1" customWidth="1"/>
    <col min="12556" max="12556" width="16.375" style="35" customWidth="1"/>
    <col min="12557" max="12557" width="14.5" style="35" bestFit="1" customWidth="1"/>
    <col min="12558" max="12800" width="9.375" style="35"/>
    <col min="12801" max="12801" width="12.5" style="35" customWidth="1"/>
    <col min="12802" max="12802" width="52.5" style="35" customWidth="1"/>
    <col min="12803" max="12803" width="1" style="35" customWidth="1"/>
    <col min="12804" max="12804" width="18.5" style="35" customWidth="1"/>
    <col min="12805" max="12805" width="1.5" style="35" customWidth="1"/>
    <col min="12806" max="12806" width="18.5" style="35" customWidth="1"/>
    <col min="12807" max="12807" width="1.375" style="35" customWidth="1"/>
    <col min="12808" max="12808" width="1" style="35" customWidth="1"/>
    <col min="12809" max="12809" width="1.5" style="35" customWidth="1"/>
    <col min="12810" max="12810" width="13.5" style="35" bestFit="1" customWidth="1"/>
    <col min="12811" max="12811" width="18.375" style="35" bestFit="1" customWidth="1"/>
    <col min="12812" max="12812" width="16.375" style="35" customWidth="1"/>
    <col min="12813" max="12813" width="14.5" style="35" bestFit="1" customWidth="1"/>
    <col min="12814" max="13056" width="9.375" style="35"/>
    <col min="13057" max="13057" width="12.5" style="35" customWidth="1"/>
    <col min="13058" max="13058" width="52.5" style="35" customWidth="1"/>
    <col min="13059" max="13059" width="1" style="35" customWidth="1"/>
    <col min="13060" max="13060" width="18.5" style="35" customWidth="1"/>
    <col min="13061" max="13061" width="1.5" style="35" customWidth="1"/>
    <col min="13062" max="13062" width="18.5" style="35" customWidth="1"/>
    <col min="13063" max="13063" width="1.375" style="35" customWidth="1"/>
    <col min="13064" max="13064" width="1" style="35" customWidth="1"/>
    <col min="13065" max="13065" width="1.5" style="35" customWidth="1"/>
    <col min="13066" max="13066" width="13.5" style="35" bestFit="1" customWidth="1"/>
    <col min="13067" max="13067" width="18.375" style="35" bestFit="1" customWidth="1"/>
    <col min="13068" max="13068" width="16.375" style="35" customWidth="1"/>
    <col min="13069" max="13069" width="14.5" style="35" bestFit="1" customWidth="1"/>
    <col min="13070" max="13312" width="9.375" style="35"/>
    <col min="13313" max="13313" width="12.5" style="35" customWidth="1"/>
    <col min="13314" max="13314" width="52.5" style="35" customWidth="1"/>
    <col min="13315" max="13315" width="1" style="35" customWidth="1"/>
    <col min="13316" max="13316" width="18.5" style="35" customWidth="1"/>
    <col min="13317" max="13317" width="1.5" style="35" customWidth="1"/>
    <col min="13318" max="13318" width="18.5" style="35" customWidth="1"/>
    <col min="13319" max="13319" width="1.375" style="35" customWidth="1"/>
    <col min="13320" max="13320" width="1" style="35" customWidth="1"/>
    <col min="13321" max="13321" width="1.5" style="35" customWidth="1"/>
    <col min="13322" max="13322" width="13.5" style="35" bestFit="1" customWidth="1"/>
    <col min="13323" max="13323" width="18.375" style="35" bestFit="1" customWidth="1"/>
    <col min="13324" max="13324" width="16.375" style="35" customWidth="1"/>
    <col min="13325" max="13325" width="14.5" style="35" bestFit="1" customWidth="1"/>
    <col min="13326" max="13568" width="9.375" style="35"/>
    <col min="13569" max="13569" width="12.5" style="35" customWidth="1"/>
    <col min="13570" max="13570" width="52.5" style="35" customWidth="1"/>
    <col min="13571" max="13571" width="1" style="35" customWidth="1"/>
    <col min="13572" max="13572" width="18.5" style="35" customWidth="1"/>
    <col min="13573" max="13573" width="1.5" style="35" customWidth="1"/>
    <col min="13574" max="13574" width="18.5" style="35" customWidth="1"/>
    <col min="13575" max="13575" width="1.375" style="35" customWidth="1"/>
    <col min="13576" max="13576" width="1" style="35" customWidth="1"/>
    <col min="13577" max="13577" width="1.5" style="35" customWidth="1"/>
    <col min="13578" max="13578" width="13.5" style="35" bestFit="1" customWidth="1"/>
    <col min="13579" max="13579" width="18.375" style="35" bestFit="1" customWidth="1"/>
    <col min="13580" max="13580" width="16.375" style="35" customWidth="1"/>
    <col min="13581" max="13581" width="14.5" style="35" bestFit="1" customWidth="1"/>
    <col min="13582" max="13824" width="9.375" style="35"/>
    <col min="13825" max="13825" width="12.5" style="35" customWidth="1"/>
    <col min="13826" max="13826" width="52.5" style="35" customWidth="1"/>
    <col min="13827" max="13827" width="1" style="35" customWidth="1"/>
    <col min="13828" max="13828" width="18.5" style="35" customWidth="1"/>
    <col min="13829" max="13829" width="1.5" style="35" customWidth="1"/>
    <col min="13830" max="13830" width="18.5" style="35" customWidth="1"/>
    <col min="13831" max="13831" width="1.375" style="35" customWidth="1"/>
    <col min="13832" max="13832" width="1" style="35" customWidth="1"/>
    <col min="13833" max="13833" width="1.5" style="35" customWidth="1"/>
    <col min="13834" max="13834" width="13.5" style="35" bestFit="1" customWidth="1"/>
    <col min="13835" max="13835" width="18.375" style="35" bestFit="1" customWidth="1"/>
    <col min="13836" max="13836" width="16.375" style="35" customWidth="1"/>
    <col min="13837" max="13837" width="14.5" style="35" bestFit="1" customWidth="1"/>
    <col min="13838" max="14080" width="9.375" style="35"/>
    <col min="14081" max="14081" width="12.5" style="35" customWidth="1"/>
    <col min="14082" max="14082" width="52.5" style="35" customWidth="1"/>
    <col min="14083" max="14083" width="1" style="35" customWidth="1"/>
    <col min="14084" max="14084" width="18.5" style="35" customWidth="1"/>
    <col min="14085" max="14085" width="1.5" style="35" customWidth="1"/>
    <col min="14086" max="14086" width="18.5" style="35" customWidth="1"/>
    <col min="14087" max="14087" width="1.375" style="35" customWidth="1"/>
    <col min="14088" max="14088" width="1" style="35" customWidth="1"/>
    <col min="14089" max="14089" width="1.5" style="35" customWidth="1"/>
    <col min="14090" max="14090" width="13.5" style="35" bestFit="1" customWidth="1"/>
    <col min="14091" max="14091" width="18.375" style="35" bestFit="1" customWidth="1"/>
    <col min="14092" max="14092" width="16.375" style="35" customWidth="1"/>
    <col min="14093" max="14093" width="14.5" style="35" bestFit="1" customWidth="1"/>
    <col min="14094" max="14336" width="9.375" style="35"/>
    <col min="14337" max="14337" width="12.5" style="35" customWidth="1"/>
    <col min="14338" max="14338" width="52.5" style="35" customWidth="1"/>
    <col min="14339" max="14339" width="1" style="35" customWidth="1"/>
    <col min="14340" max="14340" width="18.5" style="35" customWidth="1"/>
    <col min="14341" max="14341" width="1.5" style="35" customWidth="1"/>
    <col min="14342" max="14342" width="18.5" style="35" customWidth="1"/>
    <col min="14343" max="14343" width="1.375" style="35" customWidth="1"/>
    <col min="14344" max="14344" width="1" style="35" customWidth="1"/>
    <col min="14345" max="14345" width="1.5" style="35" customWidth="1"/>
    <col min="14346" max="14346" width="13.5" style="35" bestFit="1" customWidth="1"/>
    <col min="14347" max="14347" width="18.375" style="35" bestFit="1" customWidth="1"/>
    <col min="14348" max="14348" width="16.375" style="35" customWidth="1"/>
    <col min="14349" max="14349" width="14.5" style="35" bestFit="1" customWidth="1"/>
    <col min="14350" max="14592" width="9.375" style="35"/>
    <col min="14593" max="14593" width="12.5" style="35" customWidth="1"/>
    <col min="14594" max="14594" width="52.5" style="35" customWidth="1"/>
    <col min="14595" max="14595" width="1" style="35" customWidth="1"/>
    <col min="14596" max="14596" width="18.5" style="35" customWidth="1"/>
    <col min="14597" max="14597" width="1.5" style="35" customWidth="1"/>
    <col min="14598" max="14598" width="18.5" style="35" customWidth="1"/>
    <col min="14599" max="14599" width="1.375" style="35" customWidth="1"/>
    <col min="14600" max="14600" width="1" style="35" customWidth="1"/>
    <col min="14601" max="14601" width="1.5" style="35" customWidth="1"/>
    <col min="14602" max="14602" width="13.5" style="35" bestFit="1" customWidth="1"/>
    <col min="14603" max="14603" width="18.375" style="35" bestFit="1" customWidth="1"/>
    <col min="14604" max="14604" width="16.375" style="35" customWidth="1"/>
    <col min="14605" max="14605" width="14.5" style="35" bestFit="1" customWidth="1"/>
    <col min="14606" max="14848" width="9.375" style="35"/>
    <col min="14849" max="14849" width="12.5" style="35" customWidth="1"/>
    <col min="14850" max="14850" width="52.5" style="35" customWidth="1"/>
    <col min="14851" max="14851" width="1" style="35" customWidth="1"/>
    <col min="14852" max="14852" width="18.5" style="35" customWidth="1"/>
    <col min="14853" max="14853" width="1.5" style="35" customWidth="1"/>
    <col min="14854" max="14854" width="18.5" style="35" customWidth="1"/>
    <col min="14855" max="14855" width="1.375" style="35" customWidth="1"/>
    <col min="14856" max="14856" width="1" style="35" customWidth="1"/>
    <col min="14857" max="14857" width="1.5" style="35" customWidth="1"/>
    <col min="14858" max="14858" width="13.5" style="35" bestFit="1" customWidth="1"/>
    <col min="14859" max="14859" width="18.375" style="35" bestFit="1" customWidth="1"/>
    <col min="14860" max="14860" width="16.375" style="35" customWidth="1"/>
    <col min="14861" max="14861" width="14.5" style="35" bestFit="1" customWidth="1"/>
    <col min="14862" max="15104" width="9.375" style="35"/>
    <col min="15105" max="15105" width="12.5" style="35" customWidth="1"/>
    <col min="15106" max="15106" width="52.5" style="35" customWidth="1"/>
    <col min="15107" max="15107" width="1" style="35" customWidth="1"/>
    <col min="15108" max="15108" width="18.5" style="35" customWidth="1"/>
    <col min="15109" max="15109" width="1.5" style="35" customWidth="1"/>
    <col min="15110" max="15110" width="18.5" style="35" customWidth="1"/>
    <col min="15111" max="15111" width="1.375" style="35" customWidth="1"/>
    <col min="15112" max="15112" width="1" style="35" customWidth="1"/>
    <col min="15113" max="15113" width="1.5" style="35" customWidth="1"/>
    <col min="15114" max="15114" width="13.5" style="35" bestFit="1" customWidth="1"/>
    <col min="15115" max="15115" width="18.375" style="35" bestFit="1" customWidth="1"/>
    <col min="15116" max="15116" width="16.375" style="35" customWidth="1"/>
    <col min="15117" max="15117" width="14.5" style="35" bestFit="1" customWidth="1"/>
    <col min="15118" max="15360" width="9.375" style="35"/>
    <col min="15361" max="15361" width="12.5" style="35" customWidth="1"/>
    <col min="15362" max="15362" width="52.5" style="35" customWidth="1"/>
    <col min="15363" max="15363" width="1" style="35" customWidth="1"/>
    <col min="15364" max="15364" width="18.5" style="35" customWidth="1"/>
    <col min="15365" max="15365" width="1.5" style="35" customWidth="1"/>
    <col min="15366" max="15366" width="18.5" style="35" customWidth="1"/>
    <col min="15367" max="15367" width="1.375" style="35" customWidth="1"/>
    <col min="15368" max="15368" width="1" style="35" customWidth="1"/>
    <col min="15369" max="15369" width="1.5" style="35" customWidth="1"/>
    <col min="15370" max="15370" width="13.5" style="35" bestFit="1" customWidth="1"/>
    <col min="15371" max="15371" width="18.375" style="35" bestFit="1" customWidth="1"/>
    <col min="15372" max="15372" width="16.375" style="35" customWidth="1"/>
    <col min="15373" max="15373" width="14.5" style="35" bestFit="1" customWidth="1"/>
    <col min="15374" max="15616" width="9.375" style="35"/>
    <col min="15617" max="15617" width="12.5" style="35" customWidth="1"/>
    <col min="15618" max="15618" width="52.5" style="35" customWidth="1"/>
    <col min="15619" max="15619" width="1" style="35" customWidth="1"/>
    <col min="15620" max="15620" width="18.5" style="35" customWidth="1"/>
    <col min="15621" max="15621" width="1.5" style="35" customWidth="1"/>
    <col min="15622" max="15622" width="18.5" style="35" customWidth="1"/>
    <col min="15623" max="15623" width="1.375" style="35" customWidth="1"/>
    <col min="15624" max="15624" width="1" style="35" customWidth="1"/>
    <col min="15625" max="15625" width="1.5" style="35" customWidth="1"/>
    <col min="15626" max="15626" width="13.5" style="35" bestFit="1" customWidth="1"/>
    <col min="15627" max="15627" width="18.375" style="35" bestFit="1" customWidth="1"/>
    <col min="15628" max="15628" width="16.375" style="35" customWidth="1"/>
    <col min="15629" max="15629" width="14.5" style="35" bestFit="1" customWidth="1"/>
    <col min="15630" max="15872" width="9.375" style="35"/>
    <col min="15873" max="15873" width="12.5" style="35" customWidth="1"/>
    <col min="15874" max="15874" width="52.5" style="35" customWidth="1"/>
    <col min="15875" max="15875" width="1" style="35" customWidth="1"/>
    <col min="15876" max="15876" width="18.5" style="35" customWidth="1"/>
    <col min="15877" max="15877" width="1.5" style="35" customWidth="1"/>
    <col min="15878" max="15878" width="18.5" style="35" customWidth="1"/>
    <col min="15879" max="15879" width="1.375" style="35" customWidth="1"/>
    <col min="15880" max="15880" width="1" style="35" customWidth="1"/>
    <col min="15881" max="15881" width="1.5" style="35" customWidth="1"/>
    <col min="15882" max="15882" width="13.5" style="35" bestFit="1" customWidth="1"/>
    <col min="15883" max="15883" width="18.375" style="35" bestFit="1" customWidth="1"/>
    <col min="15884" max="15884" width="16.375" style="35" customWidth="1"/>
    <col min="15885" max="15885" width="14.5" style="35" bestFit="1" customWidth="1"/>
    <col min="15886" max="16128" width="9.375" style="35"/>
    <col min="16129" max="16129" width="12.5" style="35" customWidth="1"/>
    <col min="16130" max="16130" width="52.5" style="35" customWidth="1"/>
    <col min="16131" max="16131" width="1" style="35" customWidth="1"/>
    <col min="16132" max="16132" width="18.5" style="35" customWidth="1"/>
    <col min="16133" max="16133" width="1.5" style="35" customWidth="1"/>
    <col min="16134" max="16134" width="18.5" style="35" customWidth="1"/>
    <col min="16135" max="16135" width="1.375" style="35" customWidth="1"/>
    <col min="16136" max="16136" width="1" style="35" customWidth="1"/>
    <col min="16137" max="16137" width="1.5" style="35" customWidth="1"/>
    <col min="16138" max="16138" width="13.5" style="35" bestFit="1" customWidth="1"/>
    <col min="16139" max="16139" width="18.375" style="35" bestFit="1" customWidth="1"/>
    <col min="16140" max="16140" width="16.375" style="35" customWidth="1"/>
    <col min="16141" max="16141" width="14.5" style="35" bestFit="1" customWidth="1"/>
    <col min="16142" max="16384" width="9.375" style="35"/>
  </cols>
  <sheetData>
    <row r="1" spans="2:11" x14ac:dyDescent="0.2">
      <c r="B1" s="234" t="str">
        <f>'قائمة الأنشطة'!B1:G1</f>
        <v xml:space="preserve">جمعية الدعوة والإرشاد وتوعية الجاليات بالروضة </v>
      </c>
      <c r="C1" s="234"/>
      <c r="D1" s="234"/>
      <c r="E1" s="234"/>
      <c r="F1" s="234"/>
      <c r="G1" s="47"/>
      <c r="H1" s="47"/>
    </row>
    <row r="2" spans="2:11" x14ac:dyDescent="0.2">
      <c r="B2" s="235" t="str">
        <f>'قائمة الأنشطة'!B2:G2</f>
        <v>مسجلة بالمركز الوطني لتنمية القطاع غير الربحي  برقم (3415)</v>
      </c>
      <c r="C2" s="235"/>
      <c r="D2" s="235"/>
      <c r="E2" s="235"/>
      <c r="F2" s="235"/>
      <c r="G2" s="47"/>
      <c r="H2" s="47"/>
    </row>
    <row r="3" spans="2:11" x14ac:dyDescent="0.2">
      <c r="B3" s="84" t="s">
        <v>937</v>
      </c>
      <c r="C3" s="84"/>
      <c r="D3" s="84"/>
      <c r="E3" s="84"/>
      <c r="F3" s="84"/>
      <c r="G3" s="47"/>
      <c r="H3" s="47"/>
    </row>
    <row r="4" spans="2:11" x14ac:dyDescent="0.2">
      <c r="B4" s="38" t="s">
        <v>12</v>
      </c>
      <c r="C4" s="38"/>
      <c r="D4" s="38"/>
      <c r="E4" s="38"/>
      <c r="F4" s="38"/>
      <c r="G4" s="47"/>
      <c r="H4" s="47"/>
    </row>
    <row r="5" spans="2:11" x14ac:dyDescent="0.2">
      <c r="B5" s="84"/>
      <c r="C5" s="84"/>
      <c r="D5" s="84"/>
      <c r="E5" s="84"/>
      <c r="F5" s="84"/>
      <c r="G5" s="47"/>
      <c r="H5" s="47"/>
    </row>
    <row r="6" spans="2:11" x14ac:dyDescent="0.2">
      <c r="B6" s="47"/>
      <c r="C6" s="25" t="str">
        <f>'المركز المالي'!E6</f>
        <v>31 ديسمبر 2024م</v>
      </c>
      <c r="D6" s="47"/>
      <c r="E6" s="25" t="str">
        <f>'المركز المالي'!G6</f>
        <v>31 ديسمبر 2023م</v>
      </c>
      <c r="F6" s="71"/>
      <c r="G6" s="47"/>
      <c r="H6" s="47"/>
    </row>
    <row r="7" spans="2:11" x14ac:dyDescent="0.2">
      <c r="B7" s="134" t="s">
        <v>16</v>
      </c>
      <c r="C7" s="26"/>
      <c r="D7" s="134"/>
      <c r="E7" s="26"/>
      <c r="F7" s="71"/>
      <c r="G7" s="47"/>
      <c r="H7" s="47"/>
    </row>
    <row r="8" spans="2:11" x14ac:dyDescent="0.2">
      <c r="B8" s="23" t="s">
        <v>66</v>
      </c>
      <c r="C8" s="14">
        <v>14269345</v>
      </c>
      <c r="D8" s="23"/>
      <c r="E8" s="14">
        <v>11385565</v>
      </c>
      <c r="F8" s="7"/>
      <c r="G8" s="47"/>
      <c r="H8" s="47"/>
    </row>
    <row r="9" spans="2:11" s="72" customFormat="1" x14ac:dyDescent="0.5">
      <c r="B9" s="130" t="s">
        <v>144</v>
      </c>
      <c r="C9" s="9"/>
      <c r="D9" s="130"/>
      <c r="E9" s="9"/>
      <c r="F9" s="9"/>
      <c r="G9" s="35"/>
      <c r="J9" s="73"/>
      <c r="K9" s="2"/>
    </row>
    <row r="10" spans="2:11" s="72" customFormat="1" x14ac:dyDescent="0.5">
      <c r="B10" s="24" t="s">
        <v>15</v>
      </c>
      <c r="C10" s="7">
        <v>222783</v>
      </c>
      <c r="D10" s="24"/>
      <c r="E10" s="7">
        <v>282330</v>
      </c>
      <c r="F10" s="9"/>
      <c r="G10" s="35"/>
      <c r="K10" s="2"/>
    </row>
    <row r="11" spans="2:11" s="72" customFormat="1" x14ac:dyDescent="0.5">
      <c r="B11" s="24" t="s">
        <v>166</v>
      </c>
      <c r="C11" s="7">
        <v>1094318</v>
      </c>
      <c r="D11" s="24"/>
      <c r="E11" s="7">
        <v>955683</v>
      </c>
      <c r="F11" s="9"/>
      <c r="G11" s="35"/>
      <c r="K11" s="2"/>
    </row>
    <row r="12" spans="2:11" s="72" customFormat="1" x14ac:dyDescent="0.5">
      <c r="B12" s="24" t="s">
        <v>145</v>
      </c>
      <c r="C12" s="7">
        <v>9628</v>
      </c>
      <c r="D12" s="24"/>
      <c r="E12" s="7">
        <v>10153</v>
      </c>
      <c r="F12" s="9"/>
      <c r="G12" s="35"/>
      <c r="K12" s="2"/>
    </row>
    <row r="13" spans="2:11" s="72" customFormat="1" hidden="1" x14ac:dyDescent="0.5">
      <c r="B13" s="24" t="s">
        <v>791</v>
      </c>
      <c r="C13" s="7"/>
      <c r="D13" s="24"/>
      <c r="E13" s="7">
        <v>0</v>
      </c>
      <c r="F13" s="9"/>
      <c r="G13" s="35"/>
      <c r="K13" s="2"/>
    </row>
    <row r="14" spans="2:11" s="72" customFormat="1" x14ac:dyDescent="0.5">
      <c r="B14" s="24" t="s">
        <v>17</v>
      </c>
      <c r="C14" s="7">
        <v>269746</v>
      </c>
      <c r="D14" s="24"/>
      <c r="E14" s="7">
        <v>516592</v>
      </c>
      <c r="F14" s="9"/>
      <c r="G14" s="35"/>
      <c r="K14" s="2"/>
    </row>
    <row r="15" spans="2:11" s="72" customFormat="1" x14ac:dyDescent="0.5">
      <c r="B15" s="23"/>
      <c r="C15" s="135">
        <f>SUM(C8:C14)</f>
        <v>15865820</v>
      </c>
      <c r="D15" s="23"/>
      <c r="E15" s="135">
        <f>SUM(E8:E14)</f>
        <v>13150323</v>
      </c>
      <c r="F15" s="9"/>
      <c r="G15" s="35"/>
      <c r="K15" s="2"/>
    </row>
    <row r="16" spans="2:11" s="74" customFormat="1" x14ac:dyDescent="0.2">
      <c r="B16" s="24"/>
      <c r="C16" s="13"/>
      <c r="D16" s="24"/>
      <c r="E16" s="13"/>
      <c r="F16" s="7"/>
      <c r="K16" s="1"/>
    </row>
    <row r="17" spans="2:11" x14ac:dyDescent="0.2">
      <c r="B17" s="24" t="s">
        <v>34</v>
      </c>
      <c r="C17" s="7">
        <v>-843</v>
      </c>
      <c r="D17" s="24"/>
      <c r="E17" s="7">
        <v>67792</v>
      </c>
      <c r="F17" s="13"/>
      <c r="G17" s="75"/>
    </row>
    <row r="18" spans="2:11" x14ac:dyDescent="0.2">
      <c r="B18" s="35" t="s">
        <v>38</v>
      </c>
      <c r="C18" s="7">
        <v>-939736</v>
      </c>
      <c r="E18" s="7">
        <v>1985635</v>
      </c>
      <c r="F18" s="13"/>
      <c r="G18" s="75"/>
    </row>
    <row r="19" spans="2:11" x14ac:dyDescent="0.2">
      <c r="B19" s="35" t="str">
        <f>'المركز المالي'!B29</f>
        <v xml:space="preserve">مستحقات وأرصدة دائنة أخرى </v>
      </c>
      <c r="C19" s="7">
        <v>-116140</v>
      </c>
      <c r="E19" s="7">
        <v>1151685</v>
      </c>
      <c r="F19" s="13"/>
      <c r="G19" s="76"/>
    </row>
    <row r="20" spans="2:11" x14ac:dyDescent="0.2">
      <c r="B20" s="35" t="s">
        <v>47</v>
      </c>
      <c r="C20" s="7">
        <v>-230169</v>
      </c>
      <c r="E20" s="7">
        <v>-120974</v>
      </c>
      <c r="F20" s="13"/>
      <c r="G20" s="76"/>
    </row>
    <row r="21" spans="2:11" x14ac:dyDescent="0.2">
      <c r="B21" s="23" t="s">
        <v>40</v>
      </c>
      <c r="C21" s="10">
        <f>SUM(C15:C20)</f>
        <v>14578932</v>
      </c>
      <c r="D21" s="23"/>
      <c r="E21" s="10">
        <f>SUM(E15:E20)</f>
        <v>16234461</v>
      </c>
      <c r="F21" s="9"/>
      <c r="G21" s="76"/>
    </row>
    <row r="22" spans="2:11" s="72" customFormat="1" x14ac:dyDescent="0.5">
      <c r="B22" s="24"/>
      <c r="C22" s="13"/>
      <c r="D22" s="24"/>
      <c r="E22" s="13"/>
      <c r="F22" s="7"/>
      <c r="G22" s="35"/>
      <c r="K22" s="2"/>
    </row>
    <row r="23" spans="2:11" x14ac:dyDescent="0.2">
      <c r="B23" s="134" t="s">
        <v>18</v>
      </c>
      <c r="C23" s="13"/>
      <c r="D23" s="134"/>
      <c r="E23" s="13"/>
      <c r="F23" s="7"/>
      <c r="G23" s="76"/>
    </row>
    <row r="24" spans="2:11" x14ac:dyDescent="0.2">
      <c r="B24" s="24" t="s">
        <v>146</v>
      </c>
      <c r="C24" s="213">
        <v>-42269</v>
      </c>
      <c r="D24" s="24"/>
      <c r="E24" s="14">
        <v>-143987</v>
      </c>
      <c r="F24" s="7"/>
      <c r="G24" s="76"/>
    </row>
    <row r="25" spans="2:11" hidden="1" x14ac:dyDescent="0.2">
      <c r="B25" s="24" t="s">
        <v>147</v>
      </c>
      <c r="C25" s="14"/>
      <c r="D25" s="24"/>
      <c r="E25" s="14">
        <f>-'10-11'!G10</f>
        <v>0</v>
      </c>
      <c r="F25" s="7"/>
      <c r="G25" s="76"/>
    </row>
    <row r="26" spans="2:11" x14ac:dyDescent="0.2">
      <c r="B26" s="24" t="s">
        <v>163</v>
      </c>
      <c r="C26" s="14">
        <v>0</v>
      </c>
      <c r="D26" s="24"/>
      <c r="E26" s="14">
        <v>-26769675</v>
      </c>
      <c r="F26" s="7"/>
      <c r="G26" s="76"/>
    </row>
    <row r="27" spans="2:11" x14ac:dyDescent="0.2">
      <c r="B27" s="24" t="s">
        <v>148</v>
      </c>
      <c r="C27" s="14">
        <f>-'10-11'!E25</f>
        <v>-4733028</v>
      </c>
      <c r="D27" s="24"/>
      <c r="E27" s="14">
        <v>-3053817</v>
      </c>
      <c r="F27" s="7"/>
      <c r="G27" s="76"/>
    </row>
    <row r="28" spans="2:11" x14ac:dyDescent="0.2">
      <c r="B28" s="24" t="s">
        <v>789</v>
      </c>
      <c r="C28" s="213">
        <v>-2747737</v>
      </c>
      <c r="D28" s="24"/>
      <c r="E28" s="14">
        <v>-2440000</v>
      </c>
      <c r="F28" s="13"/>
      <c r="G28" s="77"/>
    </row>
    <row r="29" spans="2:11" x14ac:dyDescent="0.2">
      <c r="B29" s="23" t="s">
        <v>37</v>
      </c>
      <c r="C29" s="10">
        <f>SUM(C24:C28)</f>
        <v>-7523034</v>
      </c>
      <c r="D29" s="23"/>
      <c r="E29" s="10">
        <f>SUM(E24:E28)</f>
        <v>-32407479</v>
      </c>
      <c r="F29" s="9"/>
      <c r="G29" s="77"/>
    </row>
    <row r="30" spans="2:11" hidden="1" x14ac:dyDescent="0.2">
      <c r="B30" s="23"/>
      <c r="C30" s="13"/>
      <c r="D30" s="23"/>
      <c r="E30" s="13"/>
      <c r="F30" s="9"/>
      <c r="G30" s="76"/>
    </row>
    <row r="31" spans="2:11" hidden="1" x14ac:dyDescent="0.2">
      <c r="B31" s="134" t="s">
        <v>21</v>
      </c>
      <c r="C31" s="13"/>
      <c r="D31" s="134"/>
      <c r="E31" s="13"/>
      <c r="F31" s="7"/>
      <c r="G31" s="76"/>
    </row>
    <row r="32" spans="2:11" hidden="1" x14ac:dyDescent="0.2">
      <c r="B32" s="24" t="s">
        <v>66</v>
      </c>
      <c r="C32" s="6"/>
      <c r="D32" s="24"/>
      <c r="E32" s="6">
        <v>0</v>
      </c>
      <c r="F32" s="7"/>
      <c r="G32" s="76"/>
    </row>
    <row r="33" spans="1:7" ht="25.15" hidden="1" customHeight="1" x14ac:dyDescent="0.2">
      <c r="B33" s="23" t="s">
        <v>41</v>
      </c>
      <c r="C33" s="12">
        <v>0</v>
      </c>
      <c r="D33" s="23"/>
      <c r="E33" s="12">
        <f>SUM(E32)</f>
        <v>0</v>
      </c>
      <c r="F33" s="7"/>
      <c r="G33" s="77"/>
    </row>
    <row r="34" spans="1:7" x14ac:dyDescent="0.2">
      <c r="B34" s="24" t="s">
        <v>39</v>
      </c>
      <c r="C34" s="7">
        <f>C21+C29+C33</f>
        <v>7055898</v>
      </c>
      <c r="D34" s="24"/>
      <c r="E34" s="7">
        <f>E21+E29+E33</f>
        <v>-16173018</v>
      </c>
      <c r="F34" s="7"/>
      <c r="G34" s="76"/>
    </row>
    <row r="35" spans="1:7" x14ac:dyDescent="0.2">
      <c r="B35" s="24" t="s">
        <v>19</v>
      </c>
      <c r="C35" s="7">
        <v>17522564</v>
      </c>
      <c r="D35" s="24"/>
      <c r="E35" s="7">
        <v>33695582</v>
      </c>
      <c r="F35" s="9"/>
      <c r="G35" s="77"/>
    </row>
    <row r="36" spans="1:7" ht="21" thickBot="1" x14ac:dyDescent="0.25">
      <c r="B36" s="23" t="s">
        <v>20</v>
      </c>
      <c r="C36" s="8">
        <f>SUM(C34:C35)</f>
        <v>24578462</v>
      </c>
      <c r="D36" s="23"/>
      <c r="E36" s="8">
        <f>SUM(E34:E35)</f>
        <v>17522564</v>
      </c>
      <c r="F36" s="9"/>
      <c r="G36" s="77"/>
    </row>
    <row r="37" spans="1:7" ht="21" thickTop="1" x14ac:dyDescent="0.2">
      <c r="B37" s="24"/>
      <c r="C37" s="24"/>
      <c r="D37" s="24"/>
      <c r="F37" s="3"/>
      <c r="G37" s="77"/>
    </row>
    <row r="38" spans="1:7" x14ac:dyDescent="0.2">
      <c r="B38" s="63" t="s">
        <v>151</v>
      </c>
      <c r="C38" s="23"/>
      <c r="D38" s="23"/>
      <c r="F38" s="3"/>
      <c r="G38" s="77"/>
    </row>
    <row r="39" spans="1:7" x14ac:dyDescent="0.2">
      <c r="B39" s="24" t="s">
        <v>967</v>
      </c>
      <c r="C39" s="7">
        <f>'12-13-14'!E10</f>
        <v>17193242</v>
      </c>
      <c r="D39" s="24"/>
      <c r="E39" s="14">
        <v>0</v>
      </c>
      <c r="F39" s="7"/>
      <c r="G39" s="76"/>
    </row>
    <row r="40" spans="1:7" ht="13.5" customHeight="1" x14ac:dyDescent="0.2">
      <c r="B40" s="24"/>
      <c r="C40" s="24"/>
      <c r="D40" s="24"/>
      <c r="F40" s="3"/>
      <c r="G40" s="77"/>
    </row>
    <row r="41" spans="1:7" ht="6.75" customHeight="1" x14ac:dyDescent="0.2">
      <c r="B41" s="24"/>
      <c r="C41" s="24"/>
      <c r="D41" s="24"/>
      <c r="F41" s="3"/>
      <c r="G41" s="77"/>
    </row>
    <row r="42" spans="1:7" ht="11.25" customHeight="1" x14ac:dyDescent="0.2">
      <c r="B42" s="24"/>
      <c r="C42" s="24"/>
      <c r="D42" s="24"/>
      <c r="F42" s="3"/>
      <c r="G42" s="77"/>
    </row>
    <row r="43" spans="1:7" ht="11.25" customHeight="1" x14ac:dyDescent="0.2">
      <c r="B43" s="24"/>
      <c r="C43" s="24"/>
      <c r="D43" s="24"/>
      <c r="F43" s="3"/>
      <c r="G43" s="77"/>
    </row>
    <row r="44" spans="1:7" ht="12" customHeight="1" x14ac:dyDescent="0.2">
      <c r="B44" s="24"/>
      <c r="C44" s="24"/>
      <c r="D44" s="24"/>
      <c r="F44" s="3"/>
      <c r="G44" s="77"/>
    </row>
    <row r="45" spans="1:7" x14ac:dyDescent="0.2">
      <c r="A45" s="236" t="s">
        <v>780</v>
      </c>
      <c r="B45" s="236"/>
      <c r="C45" s="236"/>
      <c r="D45" s="236"/>
      <c r="E45" s="236"/>
      <c r="F45" s="236"/>
    </row>
    <row r="46" spans="1:7" x14ac:dyDescent="0.2">
      <c r="A46" s="237">
        <v>6</v>
      </c>
      <c r="B46" s="237"/>
      <c r="C46" s="237"/>
      <c r="D46" s="237"/>
      <c r="E46" s="237"/>
      <c r="F46" s="237"/>
    </row>
    <row r="47" spans="1:7" x14ac:dyDescent="0.2">
      <c r="E47" s="5"/>
    </row>
    <row r="48" spans="1:7" x14ac:dyDescent="0.2">
      <c r="C48" s="35">
        <f>'المركز المالي'!E8</f>
        <v>24578462</v>
      </c>
      <c r="E48" s="79">
        <f>E36-'المركز المالي'!G8</f>
        <v>0</v>
      </c>
    </row>
    <row r="49" spans="3:3" x14ac:dyDescent="0.2">
      <c r="C49" s="48">
        <f>C36-C48</f>
        <v>0</v>
      </c>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4">
    <mergeCell ref="B1:F1"/>
    <mergeCell ref="B2:F2"/>
    <mergeCell ref="A45:F45"/>
    <mergeCell ref="A46:F46"/>
  </mergeCells>
  <printOptions horizontalCentered="1"/>
  <pageMargins left="0.35433070866141736" right="0.77" top="0.62992125984251968" bottom="0" header="0.35433070866141736" footer="0"/>
  <pageSetup paperSize="9" firstPageNumber="5" orientation="portrait" useFirstPageNumber="1" r:id="rId2"/>
  <headerFooter alignWithMargins="0"/>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6"/>
  <sheetViews>
    <sheetView rightToLeft="1" zoomScale="90" zoomScaleNormal="90" zoomScaleSheetLayoutView="130" workbookViewId="0">
      <selection activeCell="A35" sqref="A35:XFD35"/>
    </sheetView>
  </sheetViews>
  <sheetFormatPr defaultColWidth="9.375" defaultRowHeight="20.25" x14ac:dyDescent="0.2"/>
  <cols>
    <col min="1" max="1" width="3.375" style="35" customWidth="1"/>
    <col min="2" max="2" width="47.875" style="35" customWidth="1"/>
    <col min="3" max="3" width="12.75" style="35" customWidth="1"/>
    <col min="4" max="4" width="1.875" style="35" customWidth="1"/>
    <col min="5" max="5" width="13.125" style="27" customWidth="1"/>
    <col min="6" max="6" width="2.125" style="27" customWidth="1"/>
    <col min="7" max="7" width="8.75" style="35" customWidth="1"/>
    <col min="8" max="8" width="12.375" style="35" bestFit="1" customWidth="1"/>
    <col min="9" max="9" width="16.5" style="35" customWidth="1"/>
    <col min="10" max="10" width="9.375" style="35"/>
    <col min="11" max="11" width="12.75" style="35" customWidth="1"/>
    <col min="12" max="12" width="14.375" style="35" customWidth="1"/>
    <col min="13" max="250" width="9.375" style="35"/>
    <col min="251" max="251" width="12.5" style="35" customWidth="1"/>
    <col min="252" max="252" width="34.5" style="35" customWidth="1"/>
    <col min="253" max="253" width="2.5" style="35" customWidth="1"/>
    <col min="254" max="254" width="8.5" style="35" customWidth="1"/>
    <col min="255" max="255" width="8.375" style="35" customWidth="1"/>
    <col min="256" max="257" width="17.5" style="35" customWidth="1"/>
    <col min="258" max="258" width="0.5" style="35" customWidth="1"/>
    <col min="259" max="259" width="12.375" style="35" bestFit="1" customWidth="1"/>
    <col min="260" max="506" width="9.375" style="35"/>
    <col min="507" max="507" width="12.5" style="35" customWidth="1"/>
    <col min="508" max="508" width="34.5" style="35" customWidth="1"/>
    <col min="509" max="509" width="2.5" style="35" customWidth="1"/>
    <col min="510" max="510" width="8.5" style="35" customWidth="1"/>
    <col min="511" max="511" width="8.375" style="35" customWidth="1"/>
    <col min="512" max="513" width="17.5" style="35" customWidth="1"/>
    <col min="514" max="514" width="0.5" style="35" customWidth="1"/>
    <col min="515" max="515" width="12.375" style="35" bestFit="1" customWidth="1"/>
    <col min="516" max="762" width="9.375" style="35"/>
    <col min="763" max="763" width="12.5" style="35" customWidth="1"/>
    <col min="764" max="764" width="34.5" style="35" customWidth="1"/>
    <col min="765" max="765" width="2.5" style="35" customWidth="1"/>
    <col min="766" max="766" width="8.5" style="35" customWidth="1"/>
    <col min="767" max="767" width="8.375" style="35" customWidth="1"/>
    <col min="768" max="769" width="17.5" style="35" customWidth="1"/>
    <col min="770" max="770" width="0.5" style="35" customWidth="1"/>
    <col min="771" max="771" width="12.375" style="35" bestFit="1" customWidth="1"/>
    <col min="772" max="1018" width="9.375" style="35"/>
    <col min="1019" max="1019" width="12.5" style="35" customWidth="1"/>
    <col min="1020" max="1020" width="34.5" style="35" customWidth="1"/>
    <col min="1021" max="1021" width="2.5" style="35" customWidth="1"/>
    <col min="1022" max="1022" width="8.5" style="35" customWidth="1"/>
    <col min="1023" max="1023" width="8.375" style="35" customWidth="1"/>
    <col min="1024" max="1025" width="17.5" style="35" customWidth="1"/>
    <col min="1026" max="1026" width="0.5" style="35" customWidth="1"/>
    <col min="1027" max="1027" width="12.375" style="35" bestFit="1" customWidth="1"/>
    <col min="1028" max="1274" width="9.375" style="35"/>
    <col min="1275" max="1275" width="12.5" style="35" customWidth="1"/>
    <col min="1276" max="1276" width="34.5" style="35" customWidth="1"/>
    <col min="1277" max="1277" width="2.5" style="35" customWidth="1"/>
    <col min="1278" max="1278" width="8.5" style="35" customWidth="1"/>
    <col min="1279" max="1279" width="8.375" style="35" customWidth="1"/>
    <col min="1280" max="1281" width="17.5" style="35" customWidth="1"/>
    <col min="1282" max="1282" width="0.5" style="35" customWidth="1"/>
    <col min="1283" max="1283" width="12.375" style="35" bestFit="1" customWidth="1"/>
    <col min="1284" max="1530" width="9.375" style="35"/>
    <col min="1531" max="1531" width="12.5" style="35" customWidth="1"/>
    <col min="1532" max="1532" width="34.5" style="35" customWidth="1"/>
    <col min="1533" max="1533" width="2.5" style="35" customWidth="1"/>
    <col min="1534" max="1534" width="8.5" style="35" customWidth="1"/>
    <col min="1535" max="1535" width="8.375" style="35" customWidth="1"/>
    <col min="1536" max="1537" width="17.5" style="35" customWidth="1"/>
    <col min="1538" max="1538" width="0.5" style="35" customWidth="1"/>
    <col min="1539" max="1539" width="12.375" style="35" bestFit="1" customWidth="1"/>
    <col min="1540" max="1786" width="9.375" style="35"/>
    <col min="1787" max="1787" width="12.5" style="35" customWidth="1"/>
    <col min="1788" max="1788" width="34.5" style="35" customWidth="1"/>
    <col min="1789" max="1789" width="2.5" style="35" customWidth="1"/>
    <col min="1790" max="1790" width="8.5" style="35" customWidth="1"/>
    <col min="1791" max="1791" width="8.375" style="35" customWidth="1"/>
    <col min="1792" max="1793" width="17.5" style="35" customWidth="1"/>
    <col min="1794" max="1794" width="0.5" style="35" customWidth="1"/>
    <col min="1795" max="1795" width="12.375" style="35" bestFit="1" customWidth="1"/>
    <col min="1796" max="2042" width="9.375" style="35"/>
    <col min="2043" max="2043" width="12.5" style="35" customWidth="1"/>
    <col min="2044" max="2044" width="34.5" style="35" customWidth="1"/>
    <col min="2045" max="2045" width="2.5" style="35" customWidth="1"/>
    <col min="2046" max="2046" width="8.5" style="35" customWidth="1"/>
    <col min="2047" max="2047" width="8.375" style="35" customWidth="1"/>
    <col min="2048" max="2049" width="17.5" style="35" customWidth="1"/>
    <col min="2050" max="2050" width="0.5" style="35" customWidth="1"/>
    <col min="2051" max="2051" width="12.375" style="35" bestFit="1" customWidth="1"/>
    <col min="2052" max="2298" width="9.375" style="35"/>
    <col min="2299" max="2299" width="12.5" style="35" customWidth="1"/>
    <col min="2300" max="2300" width="34.5" style="35" customWidth="1"/>
    <col min="2301" max="2301" width="2.5" style="35" customWidth="1"/>
    <col min="2302" max="2302" width="8.5" style="35" customWidth="1"/>
    <col min="2303" max="2303" width="8.375" style="35" customWidth="1"/>
    <col min="2304" max="2305" width="17.5" style="35" customWidth="1"/>
    <col min="2306" max="2306" width="0.5" style="35" customWidth="1"/>
    <col min="2307" max="2307" width="12.375" style="35" bestFit="1" customWidth="1"/>
    <col min="2308" max="2554" width="9.375" style="35"/>
    <col min="2555" max="2555" width="12.5" style="35" customWidth="1"/>
    <col min="2556" max="2556" width="34.5" style="35" customWidth="1"/>
    <col min="2557" max="2557" width="2.5" style="35" customWidth="1"/>
    <col min="2558" max="2558" width="8.5" style="35" customWidth="1"/>
    <col min="2559" max="2559" width="8.375" style="35" customWidth="1"/>
    <col min="2560" max="2561" width="17.5" style="35" customWidth="1"/>
    <col min="2562" max="2562" width="0.5" style="35" customWidth="1"/>
    <col min="2563" max="2563" width="12.375" style="35" bestFit="1" customWidth="1"/>
    <col min="2564" max="2810" width="9.375" style="35"/>
    <col min="2811" max="2811" width="12.5" style="35" customWidth="1"/>
    <col min="2812" max="2812" width="34.5" style="35" customWidth="1"/>
    <col min="2813" max="2813" width="2.5" style="35" customWidth="1"/>
    <col min="2814" max="2814" width="8.5" style="35" customWidth="1"/>
    <col min="2815" max="2815" width="8.375" style="35" customWidth="1"/>
    <col min="2816" max="2817" width="17.5" style="35" customWidth="1"/>
    <col min="2818" max="2818" width="0.5" style="35" customWidth="1"/>
    <col min="2819" max="2819" width="12.375" style="35" bestFit="1" customWidth="1"/>
    <col min="2820" max="3066" width="9.375" style="35"/>
    <col min="3067" max="3067" width="12.5" style="35" customWidth="1"/>
    <col min="3068" max="3068" width="34.5" style="35" customWidth="1"/>
    <col min="3069" max="3069" width="2.5" style="35" customWidth="1"/>
    <col min="3070" max="3070" width="8.5" style="35" customWidth="1"/>
    <col min="3071" max="3071" width="8.375" style="35" customWidth="1"/>
    <col min="3072" max="3073" width="17.5" style="35" customWidth="1"/>
    <col min="3074" max="3074" width="0.5" style="35" customWidth="1"/>
    <col min="3075" max="3075" width="12.375" style="35" bestFit="1" customWidth="1"/>
    <col min="3076" max="3322" width="9.375" style="35"/>
    <col min="3323" max="3323" width="12.5" style="35" customWidth="1"/>
    <col min="3324" max="3324" width="34.5" style="35" customWidth="1"/>
    <col min="3325" max="3325" width="2.5" style="35" customWidth="1"/>
    <col min="3326" max="3326" width="8.5" style="35" customWidth="1"/>
    <col min="3327" max="3327" width="8.375" style="35" customWidth="1"/>
    <col min="3328" max="3329" width="17.5" style="35" customWidth="1"/>
    <col min="3330" max="3330" width="0.5" style="35" customWidth="1"/>
    <col min="3331" max="3331" width="12.375" style="35" bestFit="1" customWidth="1"/>
    <col min="3332" max="3578" width="9.375" style="35"/>
    <col min="3579" max="3579" width="12.5" style="35" customWidth="1"/>
    <col min="3580" max="3580" width="34.5" style="35" customWidth="1"/>
    <col min="3581" max="3581" width="2.5" style="35" customWidth="1"/>
    <col min="3582" max="3582" width="8.5" style="35" customWidth="1"/>
    <col min="3583" max="3583" width="8.375" style="35" customWidth="1"/>
    <col min="3584" max="3585" width="17.5" style="35" customWidth="1"/>
    <col min="3586" max="3586" width="0.5" style="35" customWidth="1"/>
    <col min="3587" max="3587" width="12.375" style="35" bestFit="1" customWidth="1"/>
    <col min="3588" max="3834" width="9.375" style="35"/>
    <col min="3835" max="3835" width="12.5" style="35" customWidth="1"/>
    <col min="3836" max="3836" width="34.5" style="35" customWidth="1"/>
    <col min="3837" max="3837" width="2.5" style="35" customWidth="1"/>
    <col min="3838" max="3838" width="8.5" style="35" customWidth="1"/>
    <col min="3839" max="3839" width="8.375" style="35" customWidth="1"/>
    <col min="3840" max="3841" width="17.5" style="35" customWidth="1"/>
    <col min="3842" max="3842" width="0.5" style="35" customWidth="1"/>
    <col min="3843" max="3843" width="12.375" style="35" bestFit="1" customWidth="1"/>
    <col min="3844" max="4090" width="9.375" style="35"/>
    <col min="4091" max="4091" width="12.5" style="35" customWidth="1"/>
    <col min="4092" max="4092" width="34.5" style="35" customWidth="1"/>
    <col min="4093" max="4093" width="2.5" style="35" customWidth="1"/>
    <col min="4094" max="4094" width="8.5" style="35" customWidth="1"/>
    <col min="4095" max="4095" width="8.375" style="35" customWidth="1"/>
    <col min="4096" max="4097" width="17.5" style="35" customWidth="1"/>
    <col min="4098" max="4098" width="0.5" style="35" customWidth="1"/>
    <col min="4099" max="4099" width="12.375" style="35" bestFit="1" customWidth="1"/>
    <col min="4100" max="4346" width="9.375" style="35"/>
    <col min="4347" max="4347" width="12.5" style="35" customWidth="1"/>
    <col min="4348" max="4348" width="34.5" style="35" customWidth="1"/>
    <col min="4349" max="4349" width="2.5" style="35" customWidth="1"/>
    <col min="4350" max="4350" width="8.5" style="35" customWidth="1"/>
    <col min="4351" max="4351" width="8.375" style="35" customWidth="1"/>
    <col min="4352" max="4353" width="17.5" style="35" customWidth="1"/>
    <col min="4354" max="4354" width="0.5" style="35" customWidth="1"/>
    <col min="4355" max="4355" width="12.375" style="35" bestFit="1" customWidth="1"/>
    <col min="4356" max="4602" width="9.375" style="35"/>
    <col min="4603" max="4603" width="12.5" style="35" customWidth="1"/>
    <col min="4604" max="4604" width="34.5" style="35" customWidth="1"/>
    <col min="4605" max="4605" width="2.5" style="35" customWidth="1"/>
    <col min="4606" max="4606" width="8.5" style="35" customWidth="1"/>
    <col min="4607" max="4607" width="8.375" style="35" customWidth="1"/>
    <col min="4608" max="4609" width="17.5" style="35" customWidth="1"/>
    <col min="4610" max="4610" width="0.5" style="35" customWidth="1"/>
    <col min="4611" max="4611" width="12.375" style="35" bestFit="1" customWidth="1"/>
    <col min="4612" max="4858" width="9.375" style="35"/>
    <col min="4859" max="4859" width="12.5" style="35" customWidth="1"/>
    <col min="4860" max="4860" width="34.5" style="35" customWidth="1"/>
    <col min="4861" max="4861" width="2.5" style="35" customWidth="1"/>
    <col min="4862" max="4862" width="8.5" style="35" customWidth="1"/>
    <col min="4863" max="4863" width="8.375" style="35" customWidth="1"/>
    <col min="4864" max="4865" width="17.5" style="35" customWidth="1"/>
    <col min="4866" max="4866" width="0.5" style="35" customWidth="1"/>
    <col min="4867" max="4867" width="12.375" style="35" bestFit="1" customWidth="1"/>
    <col min="4868" max="5114" width="9.375" style="35"/>
    <col min="5115" max="5115" width="12.5" style="35" customWidth="1"/>
    <col min="5116" max="5116" width="34.5" style="35" customWidth="1"/>
    <col min="5117" max="5117" width="2.5" style="35" customWidth="1"/>
    <col min="5118" max="5118" width="8.5" style="35" customWidth="1"/>
    <col min="5119" max="5119" width="8.375" style="35" customWidth="1"/>
    <col min="5120" max="5121" width="17.5" style="35" customWidth="1"/>
    <col min="5122" max="5122" width="0.5" style="35" customWidth="1"/>
    <col min="5123" max="5123" width="12.375" style="35" bestFit="1" customWidth="1"/>
    <col min="5124" max="5370" width="9.375" style="35"/>
    <col min="5371" max="5371" width="12.5" style="35" customWidth="1"/>
    <col min="5372" max="5372" width="34.5" style="35" customWidth="1"/>
    <col min="5373" max="5373" width="2.5" style="35" customWidth="1"/>
    <col min="5374" max="5374" width="8.5" style="35" customWidth="1"/>
    <col min="5375" max="5375" width="8.375" style="35" customWidth="1"/>
    <col min="5376" max="5377" width="17.5" style="35" customWidth="1"/>
    <col min="5378" max="5378" width="0.5" style="35" customWidth="1"/>
    <col min="5379" max="5379" width="12.375" style="35" bestFit="1" customWidth="1"/>
    <col min="5380" max="5626" width="9.375" style="35"/>
    <col min="5627" max="5627" width="12.5" style="35" customWidth="1"/>
    <col min="5628" max="5628" width="34.5" style="35" customWidth="1"/>
    <col min="5629" max="5629" width="2.5" style="35" customWidth="1"/>
    <col min="5630" max="5630" width="8.5" style="35" customWidth="1"/>
    <col min="5631" max="5631" width="8.375" style="35" customWidth="1"/>
    <col min="5632" max="5633" width="17.5" style="35" customWidth="1"/>
    <col min="5634" max="5634" width="0.5" style="35" customWidth="1"/>
    <col min="5635" max="5635" width="12.375" style="35" bestFit="1" customWidth="1"/>
    <col min="5636" max="5882" width="9.375" style="35"/>
    <col min="5883" max="5883" width="12.5" style="35" customWidth="1"/>
    <col min="5884" max="5884" width="34.5" style="35" customWidth="1"/>
    <col min="5885" max="5885" width="2.5" style="35" customWidth="1"/>
    <col min="5886" max="5886" width="8.5" style="35" customWidth="1"/>
    <col min="5887" max="5887" width="8.375" style="35" customWidth="1"/>
    <col min="5888" max="5889" width="17.5" style="35" customWidth="1"/>
    <col min="5890" max="5890" width="0.5" style="35" customWidth="1"/>
    <col min="5891" max="5891" width="12.375" style="35" bestFit="1" customWidth="1"/>
    <col min="5892" max="6138" width="9.375" style="35"/>
    <col min="6139" max="6139" width="12.5" style="35" customWidth="1"/>
    <col min="6140" max="6140" width="34.5" style="35" customWidth="1"/>
    <col min="6141" max="6141" width="2.5" style="35" customWidth="1"/>
    <col min="6142" max="6142" width="8.5" style="35" customWidth="1"/>
    <col min="6143" max="6143" width="8.375" style="35" customWidth="1"/>
    <col min="6144" max="6145" width="17.5" style="35" customWidth="1"/>
    <col min="6146" max="6146" width="0.5" style="35" customWidth="1"/>
    <col min="6147" max="6147" width="12.375" style="35" bestFit="1" customWidth="1"/>
    <col min="6148" max="6394" width="9.375" style="35"/>
    <col min="6395" max="6395" width="12.5" style="35" customWidth="1"/>
    <col min="6396" max="6396" width="34.5" style="35" customWidth="1"/>
    <col min="6397" max="6397" width="2.5" style="35" customWidth="1"/>
    <col min="6398" max="6398" width="8.5" style="35" customWidth="1"/>
    <col min="6399" max="6399" width="8.375" style="35" customWidth="1"/>
    <col min="6400" max="6401" width="17.5" style="35" customWidth="1"/>
    <col min="6402" max="6402" width="0.5" style="35" customWidth="1"/>
    <col min="6403" max="6403" width="12.375" style="35" bestFit="1" customWidth="1"/>
    <col min="6404" max="6650" width="9.375" style="35"/>
    <col min="6651" max="6651" width="12.5" style="35" customWidth="1"/>
    <col min="6652" max="6652" width="34.5" style="35" customWidth="1"/>
    <col min="6653" max="6653" width="2.5" style="35" customWidth="1"/>
    <col min="6654" max="6654" width="8.5" style="35" customWidth="1"/>
    <col min="6655" max="6655" width="8.375" style="35" customWidth="1"/>
    <col min="6656" max="6657" width="17.5" style="35" customWidth="1"/>
    <col min="6658" max="6658" width="0.5" style="35" customWidth="1"/>
    <col min="6659" max="6659" width="12.375" style="35" bestFit="1" customWidth="1"/>
    <col min="6660" max="6906" width="9.375" style="35"/>
    <col min="6907" max="6907" width="12.5" style="35" customWidth="1"/>
    <col min="6908" max="6908" width="34.5" style="35" customWidth="1"/>
    <col min="6909" max="6909" width="2.5" style="35" customWidth="1"/>
    <col min="6910" max="6910" width="8.5" style="35" customWidth="1"/>
    <col min="6911" max="6911" width="8.375" style="35" customWidth="1"/>
    <col min="6912" max="6913" width="17.5" style="35" customWidth="1"/>
    <col min="6914" max="6914" width="0.5" style="35" customWidth="1"/>
    <col min="6915" max="6915" width="12.375" style="35" bestFit="1" customWidth="1"/>
    <col min="6916" max="7162" width="9.375" style="35"/>
    <col min="7163" max="7163" width="12.5" style="35" customWidth="1"/>
    <col min="7164" max="7164" width="34.5" style="35" customWidth="1"/>
    <col min="7165" max="7165" width="2.5" style="35" customWidth="1"/>
    <col min="7166" max="7166" width="8.5" style="35" customWidth="1"/>
    <col min="7167" max="7167" width="8.375" style="35" customWidth="1"/>
    <col min="7168" max="7169" width="17.5" style="35" customWidth="1"/>
    <col min="7170" max="7170" width="0.5" style="35" customWidth="1"/>
    <col min="7171" max="7171" width="12.375" style="35" bestFit="1" customWidth="1"/>
    <col min="7172" max="7418" width="9.375" style="35"/>
    <col min="7419" max="7419" width="12.5" style="35" customWidth="1"/>
    <col min="7420" max="7420" width="34.5" style="35" customWidth="1"/>
    <col min="7421" max="7421" width="2.5" style="35" customWidth="1"/>
    <col min="7422" max="7422" width="8.5" style="35" customWidth="1"/>
    <col min="7423" max="7423" width="8.375" style="35" customWidth="1"/>
    <col min="7424" max="7425" width="17.5" style="35" customWidth="1"/>
    <col min="7426" max="7426" width="0.5" style="35" customWidth="1"/>
    <col min="7427" max="7427" width="12.375" style="35" bestFit="1" customWidth="1"/>
    <col min="7428" max="7674" width="9.375" style="35"/>
    <col min="7675" max="7675" width="12.5" style="35" customWidth="1"/>
    <col min="7676" max="7676" width="34.5" style="35" customWidth="1"/>
    <col min="7677" max="7677" width="2.5" style="35" customWidth="1"/>
    <col min="7678" max="7678" width="8.5" style="35" customWidth="1"/>
    <col min="7679" max="7679" width="8.375" style="35" customWidth="1"/>
    <col min="7680" max="7681" width="17.5" style="35" customWidth="1"/>
    <col min="7682" max="7682" width="0.5" style="35" customWidth="1"/>
    <col min="7683" max="7683" width="12.375" style="35" bestFit="1" customWidth="1"/>
    <col min="7684" max="7930" width="9.375" style="35"/>
    <col min="7931" max="7931" width="12.5" style="35" customWidth="1"/>
    <col min="7932" max="7932" width="34.5" style="35" customWidth="1"/>
    <col min="7933" max="7933" width="2.5" style="35" customWidth="1"/>
    <col min="7934" max="7934" width="8.5" style="35" customWidth="1"/>
    <col min="7935" max="7935" width="8.375" style="35" customWidth="1"/>
    <col min="7936" max="7937" width="17.5" style="35" customWidth="1"/>
    <col min="7938" max="7938" width="0.5" style="35" customWidth="1"/>
    <col min="7939" max="7939" width="12.375" style="35" bestFit="1" customWidth="1"/>
    <col min="7940" max="8186" width="9.375" style="35"/>
    <col min="8187" max="8187" width="12.5" style="35" customWidth="1"/>
    <col min="8188" max="8188" width="34.5" style="35" customWidth="1"/>
    <col min="8189" max="8189" width="2.5" style="35" customWidth="1"/>
    <col min="8190" max="8190" width="8.5" style="35" customWidth="1"/>
    <col min="8191" max="8191" width="8.375" style="35" customWidth="1"/>
    <col min="8192" max="8193" width="17.5" style="35" customWidth="1"/>
    <col min="8194" max="8194" width="0.5" style="35" customWidth="1"/>
    <col min="8195" max="8195" width="12.375" style="35" bestFit="1" customWidth="1"/>
    <col min="8196" max="8442" width="9.375" style="35"/>
    <col min="8443" max="8443" width="12.5" style="35" customWidth="1"/>
    <col min="8444" max="8444" width="34.5" style="35" customWidth="1"/>
    <col min="8445" max="8445" width="2.5" style="35" customWidth="1"/>
    <col min="8446" max="8446" width="8.5" style="35" customWidth="1"/>
    <col min="8447" max="8447" width="8.375" style="35" customWidth="1"/>
    <col min="8448" max="8449" width="17.5" style="35" customWidth="1"/>
    <col min="8450" max="8450" width="0.5" style="35" customWidth="1"/>
    <col min="8451" max="8451" width="12.375" style="35" bestFit="1" customWidth="1"/>
    <col min="8452" max="8698" width="9.375" style="35"/>
    <col min="8699" max="8699" width="12.5" style="35" customWidth="1"/>
    <col min="8700" max="8700" width="34.5" style="35" customWidth="1"/>
    <col min="8701" max="8701" width="2.5" style="35" customWidth="1"/>
    <col min="8702" max="8702" width="8.5" style="35" customWidth="1"/>
    <col min="8703" max="8703" width="8.375" style="35" customWidth="1"/>
    <col min="8704" max="8705" width="17.5" style="35" customWidth="1"/>
    <col min="8706" max="8706" width="0.5" style="35" customWidth="1"/>
    <col min="8707" max="8707" width="12.375" style="35" bestFit="1" customWidth="1"/>
    <col min="8708" max="8954" width="9.375" style="35"/>
    <col min="8955" max="8955" width="12.5" style="35" customWidth="1"/>
    <col min="8956" max="8956" width="34.5" style="35" customWidth="1"/>
    <col min="8957" max="8957" width="2.5" style="35" customWidth="1"/>
    <col min="8958" max="8958" width="8.5" style="35" customWidth="1"/>
    <col min="8959" max="8959" width="8.375" style="35" customWidth="1"/>
    <col min="8960" max="8961" width="17.5" style="35" customWidth="1"/>
    <col min="8962" max="8962" width="0.5" style="35" customWidth="1"/>
    <col min="8963" max="8963" width="12.375" style="35" bestFit="1" customWidth="1"/>
    <col min="8964" max="9210" width="9.375" style="35"/>
    <col min="9211" max="9211" width="12.5" style="35" customWidth="1"/>
    <col min="9212" max="9212" width="34.5" style="35" customWidth="1"/>
    <col min="9213" max="9213" width="2.5" style="35" customWidth="1"/>
    <col min="9214" max="9214" width="8.5" style="35" customWidth="1"/>
    <col min="9215" max="9215" width="8.375" style="35" customWidth="1"/>
    <col min="9216" max="9217" width="17.5" style="35" customWidth="1"/>
    <col min="9218" max="9218" width="0.5" style="35" customWidth="1"/>
    <col min="9219" max="9219" width="12.375" style="35" bestFit="1" customWidth="1"/>
    <col min="9220" max="9466" width="9.375" style="35"/>
    <col min="9467" max="9467" width="12.5" style="35" customWidth="1"/>
    <col min="9468" max="9468" width="34.5" style="35" customWidth="1"/>
    <col min="9469" max="9469" width="2.5" style="35" customWidth="1"/>
    <col min="9470" max="9470" width="8.5" style="35" customWidth="1"/>
    <col min="9471" max="9471" width="8.375" style="35" customWidth="1"/>
    <col min="9472" max="9473" width="17.5" style="35" customWidth="1"/>
    <col min="9474" max="9474" width="0.5" style="35" customWidth="1"/>
    <col min="9475" max="9475" width="12.375" style="35" bestFit="1" customWidth="1"/>
    <col min="9476" max="9722" width="9.375" style="35"/>
    <col min="9723" max="9723" width="12.5" style="35" customWidth="1"/>
    <col min="9724" max="9724" width="34.5" style="35" customWidth="1"/>
    <col min="9725" max="9725" width="2.5" style="35" customWidth="1"/>
    <col min="9726" max="9726" width="8.5" style="35" customWidth="1"/>
    <col min="9727" max="9727" width="8.375" style="35" customWidth="1"/>
    <col min="9728" max="9729" width="17.5" style="35" customWidth="1"/>
    <col min="9730" max="9730" width="0.5" style="35" customWidth="1"/>
    <col min="9731" max="9731" width="12.375" style="35" bestFit="1" customWidth="1"/>
    <col min="9732" max="9978" width="9.375" style="35"/>
    <col min="9979" max="9979" width="12.5" style="35" customWidth="1"/>
    <col min="9980" max="9980" width="34.5" style="35" customWidth="1"/>
    <col min="9981" max="9981" width="2.5" style="35" customWidth="1"/>
    <col min="9982" max="9982" width="8.5" style="35" customWidth="1"/>
    <col min="9983" max="9983" width="8.375" style="35" customWidth="1"/>
    <col min="9984" max="9985" width="17.5" style="35" customWidth="1"/>
    <col min="9986" max="9986" width="0.5" style="35" customWidth="1"/>
    <col min="9987" max="9987" width="12.375" style="35" bestFit="1" customWidth="1"/>
    <col min="9988" max="10234" width="9.375" style="35"/>
    <col min="10235" max="10235" width="12.5" style="35" customWidth="1"/>
    <col min="10236" max="10236" width="34.5" style="35" customWidth="1"/>
    <col min="10237" max="10237" width="2.5" style="35" customWidth="1"/>
    <col min="10238" max="10238" width="8.5" style="35" customWidth="1"/>
    <col min="10239" max="10239" width="8.375" style="35" customWidth="1"/>
    <col min="10240" max="10241" width="17.5" style="35" customWidth="1"/>
    <col min="10242" max="10242" width="0.5" style="35" customWidth="1"/>
    <col min="10243" max="10243" width="12.375" style="35" bestFit="1" customWidth="1"/>
    <col min="10244" max="10490" width="9.375" style="35"/>
    <col min="10491" max="10491" width="12.5" style="35" customWidth="1"/>
    <col min="10492" max="10492" width="34.5" style="35" customWidth="1"/>
    <col min="10493" max="10493" width="2.5" style="35" customWidth="1"/>
    <col min="10494" max="10494" width="8.5" style="35" customWidth="1"/>
    <col min="10495" max="10495" width="8.375" style="35" customWidth="1"/>
    <col min="10496" max="10497" width="17.5" style="35" customWidth="1"/>
    <col min="10498" max="10498" width="0.5" style="35" customWidth="1"/>
    <col min="10499" max="10499" width="12.375" style="35" bestFit="1" customWidth="1"/>
    <col min="10500" max="10746" width="9.375" style="35"/>
    <col min="10747" max="10747" width="12.5" style="35" customWidth="1"/>
    <col min="10748" max="10748" width="34.5" style="35" customWidth="1"/>
    <col min="10749" max="10749" width="2.5" style="35" customWidth="1"/>
    <col min="10750" max="10750" width="8.5" style="35" customWidth="1"/>
    <col min="10751" max="10751" width="8.375" style="35" customWidth="1"/>
    <col min="10752" max="10753" width="17.5" style="35" customWidth="1"/>
    <col min="10754" max="10754" width="0.5" style="35" customWidth="1"/>
    <col min="10755" max="10755" width="12.375" style="35" bestFit="1" customWidth="1"/>
    <col min="10756" max="11002" width="9.375" style="35"/>
    <col min="11003" max="11003" width="12.5" style="35" customWidth="1"/>
    <col min="11004" max="11004" width="34.5" style="35" customWidth="1"/>
    <col min="11005" max="11005" width="2.5" style="35" customWidth="1"/>
    <col min="11006" max="11006" width="8.5" style="35" customWidth="1"/>
    <col min="11007" max="11007" width="8.375" style="35" customWidth="1"/>
    <col min="11008" max="11009" width="17.5" style="35" customWidth="1"/>
    <col min="11010" max="11010" width="0.5" style="35" customWidth="1"/>
    <col min="11011" max="11011" width="12.375" style="35" bestFit="1" customWidth="1"/>
    <col min="11012" max="11258" width="9.375" style="35"/>
    <col min="11259" max="11259" width="12.5" style="35" customWidth="1"/>
    <col min="11260" max="11260" width="34.5" style="35" customWidth="1"/>
    <col min="11261" max="11261" width="2.5" style="35" customWidth="1"/>
    <col min="11262" max="11262" width="8.5" style="35" customWidth="1"/>
    <col min="11263" max="11263" width="8.375" style="35" customWidth="1"/>
    <col min="11264" max="11265" width="17.5" style="35" customWidth="1"/>
    <col min="11266" max="11266" width="0.5" style="35" customWidth="1"/>
    <col min="11267" max="11267" width="12.375" style="35" bestFit="1" customWidth="1"/>
    <col min="11268" max="11514" width="9.375" style="35"/>
    <col min="11515" max="11515" width="12.5" style="35" customWidth="1"/>
    <col min="11516" max="11516" width="34.5" style="35" customWidth="1"/>
    <col min="11517" max="11517" width="2.5" style="35" customWidth="1"/>
    <col min="11518" max="11518" width="8.5" style="35" customWidth="1"/>
    <col min="11519" max="11519" width="8.375" style="35" customWidth="1"/>
    <col min="11520" max="11521" width="17.5" style="35" customWidth="1"/>
    <col min="11522" max="11522" width="0.5" style="35" customWidth="1"/>
    <col min="11523" max="11523" width="12.375" style="35" bestFit="1" customWidth="1"/>
    <col min="11524" max="11770" width="9.375" style="35"/>
    <col min="11771" max="11771" width="12.5" style="35" customWidth="1"/>
    <col min="11772" max="11772" width="34.5" style="35" customWidth="1"/>
    <col min="11773" max="11773" width="2.5" style="35" customWidth="1"/>
    <col min="11774" max="11774" width="8.5" style="35" customWidth="1"/>
    <col min="11775" max="11775" width="8.375" style="35" customWidth="1"/>
    <col min="11776" max="11777" width="17.5" style="35" customWidth="1"/>
    <col min="11778" max="11778" width="0.5" style="35" customWidth="1"/>
    <col min="11779" max="11779" width="12.375" style="35" bestFit="1" customWidth="1"/>
    <col min="11780" max="12026" width="9.375" style="35"/>
    <col min="12027" max="12027" width="12.5" style="35" customWidth="1"/>
    <col min="12028" max="12028" width="34.5" style="35" customWidth="1"/>
    <col min="12029" max="12029" width="2.5" style="35" customWidth="1"/>
    <col min="12030" max="12030" width="8.5" style="35" customWidth="1"/>
    <col min="12031" max="12031" width="8.375" style="35" customWidth="1"/>
    <col min="12032" max="12033" width="17.5" style="35" customWidth="1"/>
    <col min="12034" max="12034" width="0.5" style="35" customWidth="1"/>
    <col min="12035" max="12035" width="12.375" style="35" bestFit="1" customWidth="1"/>
    <col min="12036" max="12282" width="9.375" style="35"/>
    <col min="12283" max="12283" width="12.5" style="35" customWidth="1"/>
    <col min="12284" max="12284" width="34.5" style="35" customWidth="1"/>
    <col min="12285" max="12285" width="2.5" style="35" customWidth="1"/>
    <col min="12286" max="12286" width="8.5" style="35" customWidth="1"/>
    <col min="12287" max="12287" width="8.375" style="35" customWidth="1"/>
    <col min="12288" max="12289" width="17.5" style="35" customWidth="1"/>
    <col min="12290" max="12290" width="0.5" style="35" customWidth="1"/>
    <col min="12291" max="12291" width="12.375" style="35" bestFit="1" customWidth="1"/>
    <col min="12292" max="12538" width="9.375" style="35"/>
    <col min="12539" max="12539" width="12.5" style="35" customWidth="1"/>
    <col min="12540" max="12540" width="34.5" style="35" customWidth="1"/>
    <col min="12541" max="12541" width="2.5" style="35" customWidth="1"/>
    <col min="12542" max="12542" width="8.5" style="35" customWidth="1"/>
    <col min="12543" max="12543" width="8.375" style="35" customWidth="1"/>
    <col min="12544" max="12545" width="17.5" style="35" customWidth="1"/>
    <col min="12546" max="12546" width="0.5" style="35" customWidth="1"/>
    <col min="12547" max="12547" width="12.375" style="35" bestFit="1" customWidth="1"/>
    <col min="12548" max="12794" width="9.375" style="35"/>
    <col min="12795" max="12795" width="12.5" style="35" customWidth="1"/>
    <col min="12796" max="12796" width="34.5" style="35" customWidth="1"/>
    <col min="12797" max="12797" width="2.5" style="35" customWidth="1"/>
    <col min="12798" max="12798" width="8.5" style="35" customWidth="1"/>
    <col min="12799" max="12799" width="8.375" style="35" customWidth="1"/>
    <col min="12800" max="12801" width="17.5" style="35" customWidth="1"/>
    <col min="12802" max="12802" width="0.5" style="35" customWidth="1"/>
    <col min="12803" max="12803" width="12.375" style="35" bestFit="1" customWidth="1"/>
    <col min="12804" max="13050" width="9.375" style="35"/>
    <col min="13051" max="13051" width="12.5" style="35" customWidth="1"/>
    <col min="13052" max="13052" width="34.5" style="35" customWidth="1"/>
    <col min="13053" max="13053" width="2.5" style="35" customWidth="1"/>
    <col min="13054" max="13054" width="8.5" style="35" customWidth="1"/>
    <col min="13055" max="13055" width="8.375" style="35" customWidth="1"/>
    <col min="13056" max="13057" width="17.5" style="35" customWidth="1"/>
    <col min="13058" max="13058" width="0.5" style="35" customWidth="1"/>
    <col min="13059" max="13059" width="12.375" style="35" bestFit="1" customWidth="1"/>
    <col min="13060" max="13306" width="9.375" style="35"/>
    <col min="13307" max="13307" width="12.5" style="35" customWidth="1"/>
    <col min="13308" max="13308" width="34.5" style="35" customWidth="1"/>
    <col min="13309" max="13309" width="2.5" style="35" customWidth="1"/>
    <col min="13310" max="13310" width="8.5" style="35" customWidth="1"/>
    <col min="13311" max="13311" width="8.375" style="35" customWidth="1"/>
    <col min="13312" max="13313" width="17.5" style="35" customWidth="1"/>
    <col min="13314" max="13314" width="0.5" style="35" customWidth="1"/>
    <col min="13315" max="13315" width="12.375" style="35" bestFit="1" customWidth="1"/>
    <col min="13316" max="13562" width="9.375" style="35"/>
    <col min="13563" max="13563" width="12.5" style="35" customWidth="1"/>
    <col min="13564" max="13564" width="34.5" style="35" customWidth="1"/>
    <col min="13565" max="13565" width="2.5" style="35" customWidth="1"/>
    <col min="13566" max="13566" width="8.5" style="35" customWidth="1"/>
    <col min="13567" max="13567" width="8.375" style="35" customWidth="1"/>
    <col min="13568" max="13569" width="17.5" style="35" customWidth="1"/>
    <col min="13570" max="13570" width="0.5" style="35" customWidth="1"/>
    <col min="13571" max="13571" width="12.375" style="35" bestFit="1" customWidth="1"/>
    <col min="13572" max="13818" width="9.375" style="35"/>
    <col min="13819" max="13819" width="12.5" style="35" customWidth="1"/>
    <col min="13820" max="13820" width="34.5" style="35" customWidth="1"/>
    <col min="13821" max="13821" width="2.5" style="35" customWidth="1"/>
    <col min="13822" max="13822" width="8.5" style="35" customWidth="1"/>
    <col min="13823" max="13823" width="8.375" style="35" customWidth="1"/>
    <col min="13824" max="13825" width="17.5" style="35" customWidth="1"/>
    <col min="13826" max="13826" width="0.5" style="35" customWidth="1"/>
    <col min="13827" max="13827" width="12.375" style="35" bestFit="1" customWidth="1"/>
    <col min="13828" max="14074" width="9.375" style="35"/>
    <col min="14075" max="14075" width="12.5" style="35" customWidth="1"/>
    <col min="14076" max="14076" width="34.5" style="35" customWidth="1"/>
    <col min="14077" max="14077" width="2.5" style="35" customWidth="1"/>
    <col min="14078" max="14078" width="8.5" style="35" customWidth="1"/>
    <col min="14079" max="14079" width="8.375" style="35" customWidth="1"/>
    <col min="14080" max="14081" width="17.5" style="35" customWidth="1"/>
    <col min="14082" max="14082" width="0.5" style="35" customWidth="1"/>
    <col min="14083" max="14083" width="12.375" style="35" bestFit="1" customWidth="1"/>
    <col min="14084" max="14330" width="9.375" style="35"/>
    <col min="14331" max="14331" width="12.5" style="35" customWidth="1"/>
    <col min="14332" max="14332" width="34.5" style="35" customWidth="1"/>
    <col min="14333" max="14333" width="2.5" style="35" customWidth="1"/>
    <col min="14334" max="14334" width="8.5" style="35" customWidth="1"/>
    <col min="14335" max="14335" width="8.375" style="35" customWidth="1"/>
    <col min="14336" max="14337" width="17.5" style="35" customWidth="1"/>
    <col min="14338" max="14338" width="0.5" style="35" customWidth="1"/>
    <col min="14339" max="14339" width="12.375" style="35" bestFit="1" customWidth="1"/>
    <col min="14340" max="14586" width="9.375" style="35"/>
    <col min="14587" max="14587" width="12.5" style="35" customWidth="1"/>
    <col min="14588" max="14588" width="34.5" style="35" customWidth="1"/>
    <col min="14589" max="14589" width="2.5" style="35" customWidth="1"/>
    <col min="14590" max="14590" width="8.5" style="35" customWidth="1"/>
    <col min="14591" max="14591" width="8.375" style="35" customWidth="1"/>
    <col min="14592" max="14593" width="17.5" style="35" customWidth="1"/>
    <col min="14594" max="14594" width="0.5" style="35" customWidth="1"/>
    <col min="14595" max="14595" width="12.375" style="35" bestFit="1" customWidth="1"/>
    <col min="14596" max="14842" width="9.375" style="35"/>
    <col min="14843" max="14843" width="12.5" style="35" customWidth="1"/>
    <col min="14844" max="14844" width="34.5" style="35" customWidth="1"/>
    <col min="14845" max="14845" width="2.5" style="35" customWidth="1"/>
    <col min="14846" max="14846" width="8.5" style="35" customWidth="1"/>
    <col min="14847" max="14847" width="8.375" style="35" customWidth="1"/>
    <col min="14848" max="14849" width="17.5" style="35" customWidth="1"/>
    <col min="14850" max="14850" width="0.5" style="35" customWidth="1"/>
    <col min="14851" max="14851" width="12.375" style="35" bestFit="1" customWidth="1"/>
    <col min="14852" max="15098" width="9.375" style="35"/>
    <col min="15099" max="15099" width="12.5" style="35" customWidth="1"/>
    <col min="15100" max="15100" width="34.5" style="35" customWidth="1"/>
    <col min="15101" max="15101" width="2.5" style="35" customWidth="1"/>
    <col min="15102" max="15102" width="8.5" style="35" customWidth="1"/>
    <col min="15103" max="15103" width="8.375" style="35" customWidth="1"/>
    <col min="15104" max="15105" width="17.5" style="35" customWidth="1"/>
    <col min="15106" max="15106" width="0.5" style="35" customWidth="1"/>
    <col min="15107" max="15107" width="12.375" style="35" bestFit="1" customWidth="1"/>
    <col min="15108" max="15354" width="9.375" style="35"/>
    <col min="15355" max="15355" width="12.5" style="35" customWidth="1"/>
    <col min="15356" max="15356" width="34.5" style="35" customWidth="1"/>
    <col min="15357" max="15357" width="2.5" style="35" customWidth="1"/>
    <col min="15358" max="15358" width="8.5" style="35" customWidth="1"/>
    <col min="15359" max="15359" width="8.375" style="35" customWidth="1"/>
    <col min="15360" max="15361" width="17.5" style="35" customWidth="1"/>
    <col min="15362" max="15362" width="0.5" style="35" customWidth="1"/>
    <col min="15363" max="15363" width="12.375" style="35" bestFit="1" customWidth="1"/>
    <col min="15364" max="15610" width="9.375" style="35"/>
    <col min="15611" max="15611" width="12.5" style="35" customWidth="1"/>
    <col min="15612" max="15612" width="34.5" style="35" customWidth="1"/>
    <col min="15613" max="15613" width="2.5" style="35" customWidth="1"/>
    <col min="15614" max="15614" width="8.5" style="35" customWidth="1"/>
    <col min="15615" max="15615" width="8.375" style="35" customWidth="1"/>
    <col min="15616" max="15617" width="17.5" style="35" customWidth="1"/>
    <col min="15618" max="15618" width="0.5" style="35" customWidth="1"/>
    <col min="15619" max="15619" width="12.375" style="35" bestFit="1" customWidth="1"/>
    <col min="15620" max="15866" width="9.375" style="35"/>
    <col min="15867" max="15867" width="12.5" style="35" customWidth="1"/>
    <col min="15868" max="15868" width="34.5" style="35" customWidth="1"/>
    <col min="15869" max="15869" width="2.5" style="35" customWidth="1"/>
    <col min="15870" max="15870" width="8.5" style="35" customWidth="1"/>
    <col min="15871" max="15871" width="8.375" style="35" customWidth="1"/>
    <col min="15872" max="15873" width="17.5" style="35" customWidth="1"/>
    <col min="15874" max="15874" width="0.5" style="35" customWidth="1"/>
    <col min="15875" max="15875" width="12.375" style="35" bestFit="1" customWidth="1"/>
    <col min="15876" max="16122" width="9.375" style="35"/>
    <col min="16123" max="16123" width="12.5" style="35" customWidth="1"/>
    <col min="16124" max="16124" width="34.5" style="35" customWidth="1"/>
    <col min="16125" max="16125" width="2.5" style="35" customWidth="1"/>
    <col min="16126" max="16126" width="8.5" style="35" customWidth="1"/>
    <col min="16127" max="16127" width="8.375" style="35" customWidth="1"/>
    <col min="16128" max="16129" width="17.5" style="35" customWidth="1"/>
    <col min="16130" max="16130" width="0.5" style="35" customWidth="1"/>
    <col min="16131" max="16131" width="12.375" style="35" bestFit="1" customWidth="1"/>
    <col min="16132" max="16384" width="9.375" style="35"/>
  </cols>
  <sheetData>
    <row r="1" spans="2:12" x14ac:dyDescent="0.2">
      <c r="B1" s="37" t="str">
        <f>'التدفقات النقدية'!B1:F1</f>
        <v xml:space="preserve">جمعية الدعوة والإرشاد وتوعية الجاليات بالروضة </v>
      </c>
      <c r="C1" s="37"/>
      <c r="D1" s="37"/>
      <c r="E1" s="37"/>
      <c r="F1" s="37"/>
      <c r="G1" s="37"/>
      <c r="H1" s="37"/>
      <c r="I1" s="37"/>
    </row>
    <row r="2" spans="2:12" x14ac:dyDescent="0.2">
      <c r="B2" s="35" t="str">
        <f>'التدفقات النقدية'!B2:F2</f>
        <v>مسجلة بالمركز الوطني لتنمية القطاع غير الربحي  برقم (3415)</v>
      </c>
      <c r="E2" s="37"/>
      <c r="F2" s="37"/>
      <c r="G2" s="37"/>
      <c r="H2" s="37"/>
      <c r="I2" s="37"/>
    </row>
    <row r="3" spans="2:12" x14ac:dyDescent="0.2">
      <c r="B3" s="84" t="s">
        <v>938</v>
      </c>
      <c r="C3" s="84"/>
      <c r="D3" s="84"/>
      <c r="E3" s="35"/>
      <c r="F3" s="35"/>
      <c r="G3" s="84"/>
      <c r="H3" s="84"/>
      <c r="I3" s="84"/>
    </row>
    <row r="4" spans="2:12" x14ac:dyDescent="0.2">
      <c r="B4" s="38" t="s">
        <v>12</v>
      </c>
      <c r="C4" s="38"/>
      <c r="D4" s="38"/>
      <c r="E4" s="38"/>
      <c r="F4" s="38"/>
      <c r="G4" s="84"/>
      <c r="H4" s="84"/>
      <c r="I4" s="84"/>
    </row>
    <row r="5" spans="2:12" s="69" customFormat="1" ht="7.5" customHeight="1" x14ac:dyDescent="0.2">
      <c r="B5" s="19"/>
      <c r="C5" s="19"/>
      <c r="D5" s="19"/>
      <c r="E5" s="19"/>
      <c r="F5" s="19"/>
      <c r="G5" s="19"/>
      <c r="H5" s="68"/>
      <c r="I5" s="42"/>
    </row>
    <row r="6" spans="2:12" s="69" customFormat="1" x14ac:dyDescent="0.2">
      <c r="B6" s="4" t="s">
        <v>798</v>
      </c>
      <c r="C6" s="20" t="s">
        <v>923</v>
      </c>
      <c r="D6" s="4"/>
      <c r="E6" s="20" t="s">
        <v>800</v>
      </c>
      <c r="F6" s="52"/>
      <c r="I6" s="42">
        <v>14182044</v>
      </c>
      <c r="L6" s="193">
        <v>23423024</v>
      </c>
    </row>
    <row r="7" spans="2:12" s="69" customFormat="1" hidden="1" x14ac:dyDescent="0.2">
      <c r="B7" s="4" t="s">
        <v>68</v>
      </c>
      <c r="C7" s="15"/>
      <c r="D7" s="4"/>
      <c r="E7" s="15">
        <f>SUMIF(TB!L:L,'5-8'!B7,TB!M:M)</f>
        <v>0</v>
      </c>
      <c r="F7" s="15"/>
      <c r="I7" s="42"/>
      <c r="L7" s="193"/>
    </row>
    <row r="8" spans="2:12" s="69" customFormat="1" ht="27" customHeight="1" x14ac:dyDescent="0.2">
      <c r="B8" s="4" t="s">
        <v>69</v>
      </c>
      <c r="C8" s="16">
        <v>24578462</v>
      </c>
      <c r="D8" s="4"/>
      <c r="E8" s="16">
        <f>SUMIF(TB!L:L,'5-8'!B8,TB!M:M)</f>
        <v>17522564</v>
      </c>
      <c r="F8" s="15"/>
      <c r="I8" s="42">
        <v>463896</v>
      </c>
      <c r="L8" s="193">
        <v>1155438</v>
      </c>
    </row>
    <row r="9" spans="2:12" s="69" customFormat="1" ht="27" customHeight="1" thickBot="1" x14ac:dyDescent="0.25">
      <c r="B9" s="4"/>
      <c r="C9" s="17">
        <f>SUM(C8)</f>
        <v>24578462</v>
      </c>
      <c r="D9" s="4"/>
      <c r="E9" s="17">
        <f>SUM(E7:E8)</f>
        <v>17522564</v>
      </c>
      <c r="F9" s="15"/>
      <c r="I9" s="42">
        <v>389449</v>
      </c>
      <c r="L9" s="194">
        <f>SUM(L6:L8)</f>
        <v>24578462</v>
      </c>
    </row>
    <row r="10" spans="2:12" s="69" customFormat="1" ht="10.5" customHeight="1" thickTop="1" x14ac:dyDescent="0.2">
      <c r="B10" s="42"/>
      <c r="C10" s="42"/>
      <c r="D10" s="42"/>
      <c r="E10" s="42"/>
      <c r="F10" s="42"/>
      <c r="G10" s="42"/>
      <c r="H10" s="42"/>
      <c r="I10" s="42">
        <v>1001854</v>
      </c>
    </row>
    <row r="11" spans="2:12" x14ac:dyDescent="0.2">
      <c r="B11" s="19" t="s">
        <v>785</v>
      </c>
      <c r="C11" s="20" t="s">
        <v>923</v>
      </c>
      <c r="D11" s="19"/>
      <c r="E11" s="20" t="s">
        <v>800</v>
      </c>
      <c r="F11" s="52"/>
      <c r="I11" s="192">
        <v>550157</v>
      </c>
    </row>
    <row r="12" spans="2:12" ht="30.75" customHeight="1" x14ac:dyDescent="0.2">
      <c r="B12" s="60" t="s">
        <v>32</v>
      </c>
      <c r="C12" s="15">
        <v>433474</v>
      </c>
      <c r="D12" s="60"/>
      <c r="E12" s="15">
        <f>SUMIF(TB!L:L,'5-8'!B12,TB!M:M)</f>
        <v>408817</v>
      </c>
      <c r="F12" s="15"/>
      <c r="I12" s="192">
        <f>SUM(I6:I11)</f>
        <v>16587400</v>
      </c>
      <c r="K12" s="48">
        <f>E9-I12</f>
        <v>935164</v>
      </c>
    </row>
    <row r="13" spans="2:12" ht="30.75" customHeight="1" x14ac:dyDescent="0.2">
      <c r="B13" s="54" t="s">
        <v>70</v>
      </c>
      <c r="C13" s="15">
        <v>146266</v>
      </c>
      <c r="D13" s="54"/>
      <c r="E13" s="15">
        <f>SUMIF(TB!L:L,'5-8'!B13,TB!M:M)</f>
        <v>261885</v>
      </c>
      <c r="F13" s="15"/>
    </row>
    <row r="14" spans="2:12" ht="30.75" customHeight="1" x14ac:dyDescent="0.2">
      <c r="B14" s="60" t="s">
        <v>71</v>
      </c>
      <c r="C14" s="15">
        <v>1617738</v>
      </c>
      <c r="D14" s="60"/>
      <c r="E14" s="15">
        <f>SUMIF(TB!L:L,'5-8'!B14,TB!M:M)</f>
        <v>637606</v>
      </c>
      <c r="F14" s="15"/>
    </row>
    <row r="15" spans="2:12" hidden="1" x14ac:dyDescent="0.2">
      <c r="B15" s="60" t="s">
        <v>72</v>
      </c>
      <c r="C15" s="15"/>
      <c r="D15" s="60"/>
      <c r="E15" s="15">
        <f>SUMIF(TB!L:L,'5-8'!B15,TB!M:M)</f>
        <v>0</v>
      </c>
      <c r="F15" s="15"/>
    </row>
    <row r="16" spans="2:12" ht="30" customHeight="1" x14ac:dyDescent="0.2">
      <c r="B16" s="60" t="s">
        <v>72</v>
      </c>
      <c r="C16" s="199">
        <v>60566</v>
      </c>
      <c r="D16" s="60"/>
      <c r="E16" s="15">
        <f>SUMIF(TB!L:L,'5-8'!B16,TB!M:M)</f>
        <v>0</v>
      </c>
      <c r="F16" s="15"/>
    </row>
    <row r="17" spans="2:6" ht="30" customHeight="1" x14ac:dyDescent="0.2">
      <c r="B17" s="60" t="s">
        <v>167</v>
      </c>
      <c r="C17" s="15">
        <v>1140000</v>
      </c>
      <c r="D17" s="60"/>
      <c r="E17" s="15">
        <f>SUMIF(TB!L:L,'5-8'!B17,TB!M:M)</f>
        <v>1150000</v>
      </c>
      <c r="F17" s="15"/>
    </row>
    <row r="18" spans="2:6" ht="30" customHeight="1" thickBot="1" x14ac:dyDescent="0.25">
      <c r="B18" s="70"/>
      <c r="C18" s="18">
        <f>SUM(C12:C17)</f>
        <v>3398044</v>
      </c>
      <c r="D18" s="70"/>
      <c r="E18" s="18">
        <f>SUM(E12:E17)</f>
        <v>2458308</v>
      </c>
      <c r="F18" s="15"/>
    </row>
    <row r="19" spans="2:6" ht="9" customHeight="1" thickTop="1" x14ac:dyDescent="0.2">
      <c r="B19" s="19"/>
      <c r="C19" s="19"/>
      <c r="D19" s="19"/>
      <c r="E19" s="19"/>
      <c r="F19" s="19"/>
    </row>
    <row r="20" spans="2:6" x14ac:dyDescent="0.2">
      <c r="B20" s="19" t="s">
        <v>786</v>
      </c>
      <c r="C20" s="20" t="s">
        <v>923</v>
      </c>
      <c r="D20" s="19"/>
      <c r="E20" s="20" t="s">
        <v>800</v>
      </c>
      <c r="F20" s="52"/>
    </row>
    <row r="21" spans="2:6" ht="30.75" customHeight="1" x14ac:dyDescent="0.2">
      <c r="B21" s="60" t="s">
        <v>73</v>
      </c>
      <c r="C21" s="15">
        <v>396139</v>
      </c>
      <c r="D21" s="60"/>
      <c r="E21" s="15">
        <f>SUMIF(TB!L:L,'5-8'!B21,TB!M:M)-48528</f>
        <v>360936</v>
      </c>
      <c r="F21" s="15"/>
    </row>
    <row r="22" spans="2:6" ht="30.75" customHeight="1" x14ac:dyDescent="0.2">
      <c r="B22" s="60" t="s">
        <v>74</v>
      </c>
      <c r="C22" s="15">
        <v>14168</v>
      </c>
      <c r="D22" s="60"/>
      <c r="E22" s="15">
        <v>48528</v>
      </c>
      <c r="F22" s="15"/>
    </row>
    <row r="23" spans="2:6" ht="30.75" customHeight="1" thickBot="1" x14ac:dyDescent="0.25">
      <c r="B23" s="70"/>
      <c r="C23" s="18">
        <f>SUM(C21:C22)</f>
        <v>410307</v>
      </c>
      <c r="D23" s="70"/>
      <c r="E23" s="18">
        <f>SUM(E21:E22)</f>
        <v>409464</v>
      </c>
      <c r="F23" s="15"/>
    </row>
    <row r="24" spans="2:6" ht="7.5" customHeight="1" thickTop="1" x14ac:dyDescent="0.2">
      <c r="B24" s="70"/>
      <c r="C24" s="22"/>
      <c r="D24" s="70"/>
      <c r="E24" s="22"/>
      <c r="F24" s="15"/>
    </row>
    <row r="25" spans="2:6" x14ac:dyDescent="0.2">
      <c r="B25" s="19" t="s">
        <v>787</v>
      </c>
      <c r="C25" s="20" t="s">
        <v>923</v>
      </c>
      <c r="D25" s="19"/>
      <c r="E25" s="20" t="s">
        <v>800</v>
      </c>
      <c r="F25" s="52"/>
    </row>
    <row r="26" spans="2:6" hidden="1" x14ac:dyDescent="0.2">
      <c r="B26" s="60" t="s">
        <v>75</v>
      </c>
      <c r="C26" s="15"/>
      <c r="D26" s="60"/>
      <c r="E26" s="15">
        <f>SUMIF(TB!L:L,'5-8'!B26,TB!M:M)</f>
        <v>0</v>
      </c>
      <c r="F26" s="15"/>
    </row>
    <row r="27" spans="2:6" hidden="1" x14ac:dyDescent="0.2">
      <c r="B27" s="60" t="s">
        <v>76</v>
      </c>
      <c r="C27" s="15"/>
      <c r="D27" s="60"/>
      <c r="E27" s="15">
        <f>SUMIF(TB!L:L,'5-8'!B27,TB!M:M)</f>
        <v>0</v>
      </c>
      <c r="F27" s="15"/>
    </row>
    <row r="28" spans="2:6" hidden="1" x14ac:dyDescent="0.2">
      <c r="B28" s="60" t="s">
        <v>77</v>
      </c>
      <c r="C28" s="15"/>
      <c r="D28" s="60"/>
      <c r="E28" s="15">
        <f>SUMIF(TB!L:L,'5-8'!B28,TB!M:M)</f>
        <v>0</v>
      </c>
      <c r="F28" s="15"/>
    </row>
    <row r="29" spans="2:6" ht="29.25" customHeight="1" x14ac:dyDescent="0.2">
      <c r="B29" s="4" t="s">
        <v>918</v>
      </c>
      <c r="C29" s="15">
        <v>7500000</v>
      </c>
      <c r="D29" s="4"/>
      <c r="E29" s="15">
        <f>SUMIF(TB!L:L,'5-8'!B29,TB!M:M)</f>
        <v>7500000</v>
      </c>
      <c r="F29" s="15"/>
    </row>
    <row r="30" spans="2:6" ht="29.25" customHeight="1" x14ac:dyDescent="0.2">
      <c r="B30" s="4" t="s">
        <v>919</v>
      </c>
      <c r="C30" s="15">
        <v>13108737</v>
      </c>
      <c r="D30" s="4"/>
      <c r="E30" s="15">
        <f>SUMIF(TB!L:L,'5-8'!B30,TB!M:M)</f>
        <v>10361000</v>
      </c>
      <c r="F30" s="15"/>
    </row>
    <row r="31" spans="2:6" ht="29.25" customHeight="1" thickBot="1" x14ac:dyDescent="0.25">
      <c r="B31" s="70"/>
      <c r="C31" s="18">
        <f>SUM(C29:C30)</f>
        <v>20608737</v>
      </c>
      <c r="D31" s="70"/>
      <c r="E31" s="18">
        <f>SUM(E26:E30)</f>
        <v>17861000</v>
      </c>
      <c r="F31" s="15"/>
    </row>
    <row r="32" spans="2:6" ht="64.5" customHeight="1" thickTop="1" x14ac:dyDescent="0.2">
      <c r="B32" s="240" t="s">
        <v>968</v>
      </c>
      <c r="C32" s="240"/>
      <c r="D32" s="240"/>
      <c r="E32" s="241"/>
      <c r="F32" s="241"/>
    </row>
    <row r="33" spans="1:6" ht="5.25" customHeight="1" x14ac:dyDescent="0.2">
      <c r="B33" s="36"/>
      <c r="C33" s="36"/>
      <c r="D33" s="36"/>
    </row>
    <row r="34" spans="1:6" ht="61.15" customHeight="1" x14ac:dyDescent="0.2">
      <c r="B34" s="240" t="s">
        <v>969</v>
      </c>
      <c r="C34" s="240"/>
      <c r="D34" s="240"/>
      <c r="E34" s="241"/>
      <c r="F34" s="241"/>
    </row>
    <row r="35" spans="1:6" ht="38.25" customHeight="1" x14ac:dyDescent="0.2">
      <c r="B35" s="127"/>
      <c r="C35" s="127"/>
      <c r="D35" s="127"/>
      <c r="E35" s="128"/>
      <c r="F35" s="128"/>
    </row>
    <row r="36" spans="1:6" x14ac:dyDescent="0.2">
      <c r="A36" s="238">
        <v>16</v>
      </c>
      <c r="B36" s="239"/>
      <c r="C36" s="239"/>
      <c r="D36" s="239"/>
      <c r="E36" s="239"/>
      <c r="F36" s="239"/>
    </row>
  </sheetData>
  <customSheetViews>
    <customSheetView guid="{C4C54333-0C8B-484B-8210-F3D7E510C081}" scale="175" showGridLines="0" topLeftCell="A49">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3">
    <mergeCell ref="A36:F36"/>
    <mergeCell ref="B34:F34"/>
    <mergeCell ref="B32:F32"/>
  </mergeCells>
  <printOptions horizontalCentered="1"/>
  <pageMargins left="0.59055118110236227" right="0.66" top="0.47244094488188981" bottom="0" header="0" footer="0"/>
  <pageSetup paperSize="9" scale="95" firstPageNumber="5" orientation="portrait" useFirstPageNumber="1"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24"/>
  <sheetViews>
    <sheetView rightToLeft="1" view="pageBreakPreview" zoomScaleNormal="90" zoomScaleSheetLayoutView="100" workbookViewId="0">
      <selection activeCell="X5" sqref="X5"/>
    </sheetView>
  </sheetViews>
  <sheetFormatPr defaultColWidth="9.375" defaultRowHeight="20.25" x14ac:dyDescent="0.2"/>
  <cols>
    <col min="1" max="1" width="2" style="35" customWidth="1"/>
    <col min="2" max="2" width="20.875" style="35" customWidth="1"/>
    <col min="3" max="3" width="9.75" style="35" customWidth="1"/>
    <col min="4" max="4" width="1.25" style="35" customWidth="1"/>
    <col min="5" max="5" width="9.625" style="35" customWidth="1"/>
    <col min="6" max="6" width="1.25" style="35" customWidth="1"/>
    <col min="7" max="7" width="11.125" style="35" customWidth="1"/>
    <col min="8" max="8" width="1.25" style="35" customWidth="1"/>
    <col min="9" max="9" width="9.25" style="35" customWidth="1"/>
    <col min="10" max="10" width="1.25" style="35" customWidth="1"/>
    <col min="11" max="11" width="11" style="35" customWidth="1"/>
    <col min="12" max="12" width="1.25" style="35" customWidth="1"/>
    <col min="13" max="13" width="12.625" style="35" customWidth="1"/>
    <col min="14" max="14" width="1.25" style="35" customWidth="1"/>
    <col min="15" max="15" width="12" style="35" customWidth="1"/>
    <col min="16" max="16" width="1.25" style="35" customWidth="1"/>
    <col min="17" max="17" width="11" style="35" customWidth="1"/>
    <col min="18" max="18" width="1.25" style="35" customWidth="1"/>
    <col min="19" max="19" width="12.125" style="35" customWidth="1"/>
    <col min="20" max="20" width="1.25" style="35" customWidth="1"/>
    <col min="21" max="21" width="11.875" style="35" customWidth="1"/>
    <col min="22" max="260" width="9.375" style="35"/>
    <col min="261" max="261" width="2.5" style="35" customWidth="1"/>
    <col min="262" max="262" width="2" style="35" customWidth="1"/>
    <col min="263" max="263" width="25.375" style="35" customWidth="1"/>
    <col min="264" max="269" width="17.5" style="35" customWidth="1"/>
    <col min="270" max="270" width="2" style="35" customWidth="1"/>
    <col min="271" max="271" width="21.375" style="35" customWidth="1"/>
    <col min="272" max="272" width="12.5" style="35" bestFit="1" customWidth="1"/>
    <col min="273" max="273" width="12.375" style="35" bestFit="1" customWidth="1"/>
    <col min="274" max="516" width="9.375" style="35"/>
    <col min="517" max="517" width="2.5" style="35" customWidth="1"/>
    <col min="518" max="518" width="2" style="35" customWidth="1"/>
    <col min="519" max="519" width="25.375" style="35" customWidth="1"/>
    <col min="520" max="525" width="17.5" style="35" customWidth="1"/>
    <col min="526" max="526" width="2" style="35" customWidth="1"/>
    <col min="527" max="527" width="21.375" style="35" customWidth="1"/>
    <col min="528" max="528" width="12.5" style="35" bestFit="1" customWidth="1"/>
    <col min="529" max="529" width="12.375" style="35" bestFit="1" customWidth="1"/>
    <col min="530" max="772" width="9.375" style="35"/>
    <col min="773" max="773" width="2.5" style="35" customWidth="1"/>
    <col min="774" max="774" width="2" style="35" customWidth="1"/>
    <col min="775" max="775" width="25.375" style="35" customWidth="1"/>
    <col min="776" max="781" width="17.5" style="35" customWidth="1"/>
    <col min="782" max="782" width="2" style="35" customWidth="1"/>
    <col min="783" max="783" width="21.375" style="35" customWidth="1"/>
    <col min="784" max="784" width="12.5" style="35" bestFit="1" customWidth="1"/>
    <col min="785" max="785" width="12.375" style="35" bestFit="1" customWidth="1"/>
    <col min="786" max="1028" width="9.375" style="35"/>
    <col min="1029" max="1029" width="2.5" style="35" customWidth="1"/>
    <col min="1030" max="1030" width="2" style="35" customWidth="1"/>
    <col min="1031" max="1031" width="25.375" style="35" customWidth="1"/>
    <col min="1032" max="1037" width="17.5" style="35" customWidth="1"/>
    <col min="1038" max="1038" width="2" style="35" customWidth="1"/>
    <col min="1039" max="1039" width="21.375" style="35" customWidth="1"/>
    <col min="1040" max="1040" width="12.5" style="35" bestFit="1" customWidth="1"/>
    <col min="1041" max="1041" width="12.375" style="35" bestFit="1" customWidth="1"/>
    <col min="1042" max="1284" width="9.375" style="35"/>
    <col min="1285" max="1285" width="2.5" style="35" customWidth="1"/>
    <col min="1286" max="1286" width="2" style="35" customWidth="1"/>
    <col min="1287" max="1287" width="25.375" style="35" customWidth="1"/>
    <col min="1288" max="1293" width="17.5" style="35" customWidth="1"/>
    <col min="1294" max="1294" width="2" style="35" customWidth="1"/>
    <col min="1295" max="1295" width="21.375" style="35" customWidth="1"/>
    <col min="1296" max="1296" width="12.5" style="35" bestFit="1" customWidth="1"/>
    <col min="1297" max="1297" width="12.375" style="35" bestFit="1" customWidth="1"/>
    <col min="1298" max="1540" width="9.375" style="35"/>
    <col min="1541" max="1541" width="2.5" style="35" customWidth="1"/>
    <col min="1542" max="1542" width="2" style="35" customWidth="1"/>
    <col min="1543" max="1543" width="25.375" style="35" customWidth="1"/>
    <col min="1544" max="1549" width="17.5" style="35" customWidth="1"/>
    <col min="1550" max="1550" width="2" style="35" customWidth="1"/>
    <col min="1551" max="1551" width="21.375" style="35" customWidth="1"/>
    <col min="1552" max="1552" width="12.5" style="35" bestFit="1" customWidth="1"/>
    <col min="1553" max="1553" width="12.375" style="35" bestFit="1" customWidth="1"/>
    <col min="1554" max="1796" width="9.375" style="35"/>
    <col min="1797" max="1797" width="2.5" style="35" customWidth="1"/>
    <col min="1798" max="1798" width="2" style="35" customWidth="1"/>
    <col min="1799" max="1799" width="25.375" style="35" customWidth="1"/>
    <col min="1800" max="1805" width="17.5" style="35" customWidth="1"/>
    <col min="1806" max="1806" width="2" style="35" customWidth="1"/>
    <col min="1807" max="1807" width="21.375" style="35" customWidth="1"/>
    <col min="1808" max="1808" width="12.5" style="35" bestFit="1" customWidth="1"/>
    <col min="1809" max="1809" width="12.375" style="35" bestFit="1" customWidth="1"/>
    <col min="1810" max="2052" width="9.375" style="35"/>
    <col min="2053" max="2053" width="2.5" style="35" customWidth="1"/>
    <col min="2054" max="2054" width="2" style="35" customWidth="1"/>
    <col min="2055" max="2055" width="25.375" style="35" customWidth="1"/>
    <col min="2056" max="2061" width="17.5" style="35" customWidth="1"/>
    <col min="2062" max="2062" width="2" style="35" customWidth="1"/>
    <col min="2063" max="2063" width="21.375" style="35" customWidth="1"/>
    <col min="2064" max="2064" width="12.5" style="35" bestFit="1" customWidth="1"/>
    <col min="2065" max="2065" width="12.375" style="35" bestFit="1" customWidth="1"/>
    <col min="2066" max="2308" width="9.375" style="35"/>
    <col min="2309" max="2309" width="2.5" style="35" customWidth="1"/>
    <col min="2310" max="2310" width="2" style="35" customWidth="1"/>
    <col min="2311" max="2311" width="25.375" style="35" customWidth="1"/>
    <col min="2312" max="2317" width="17.5" style="35" customWidth="1"/>
    <col min="2318" max="2318" width="2" style="35" customWidth="1"/>
    <col min="2319" max="2319" width="21.375" style="35" customWidth="1"/>
    <col min="2320" max="2320" width="12.5" style="35" bestFit="1" customWidth="1"/>
    <col min="2321" max="2321" width="12.375" style="35" bestFit="1" customWidth="1"/>
    <col min="2322" max="2564" width="9.375" style="35"/>
    <col min="2565" max="2565" width="2.5" style="35" customWidth="1"/>
    <col min="2566" max="2566" width="2" style="35" customWidth="1"/>
    <col min="2567" max="2567" width="25.375" style="35" customWidth="1"/>
    <col min="2568" max="2573" width="17.5" style="35" customWidth="1"/>
    <col min="2574" max="2574" width="2" style="35" customWidth="1"/>
    <col min="2575" max="2575" width="21.375" style="35" customWidth="1"/>
    <col min="2576" max="2576" width="12.5" style="35" bestFit="1" customWidth="1"/>
    <col min="2577" max="2577" width="12.375" style="35" bestFit="1" customWidth="1"/>
    <col min="2578" max="2820" width="9.375" style="35"/>
    <col min="2821" max="2821" width="2.5" style="35" customWidth="1"/>
    <col min="2822" max="2822" width="2" style="35" customWidth="1"/>
    <col min="2823" max="2823" width="25.375" style="35" customWidth="1"/>
    <col min="2824" max="2829" width="17.5" style="35" customWidth="1"/>
    <col min="2830" max="2830" width="2" style="35" customWidth="1"/>
    <col min="2831" max="2831" width="21.375" style="35" customWidth="1"/>
    <col min="2832" max="2832" width="12.5" style="35" bestFit="1" customWidth="1"/>
    <col min="2833" max="2833" width="12.375" style="35" bestFit="1" customWidth="1"/>
    <col min="2834" max="3076" width="9.375" style="35"/>
    <col min="3077" max="3077" width="2.5" style="35" customWidth="1"/>
    <col min="3078" max="3078" width="2" style="35" customWidth="1"/>
    <col min="3079" max="3079" width="25.375" style="35" customWidth="1"/>
    <col min="3080" max="3085" width="17.5" style="35" customWidth="1"/>
    <col min="3086" max="3086" width="2" style="35" customWidth="1"/>
    <col min="3087" max="3087" width="21.375" style="35" customWidth="1"/>
    <col min="3088" max="3088" width="12.5" style="35" bestFit="1" customWidth="1"/>
    <col min="3089" max="3089" width="12.375" style="35" bestFit="1" customWidth="1"/>
    <col min="3090" max="3332" width="9.375" style="35"/>
    <col min="3333" max="3333" width="2.5" style="35" customWidth="1"/>
    <col min="3334" max="3334" width="2" style="35" customWidth="1"/>
    <col min="3335" max="3335" width="25.375" style="35" customWidth="1"/>
    <col min="3336" max="3341" width="17.5" style="35" customWidth="1"/>
    <col min="3342" max="3342" width="2" style="35" customWidth="1"/>
    <col min="3343" max="3343" width="21.375" style="35" customWidth="1"/>
    <col min="3344" max="3344" width="12.5" style="35" bestFit="1" customWidth="1"/>
    <col min="3345" max="3345" width="12.375" style="35" bestFit="1" customWidth="1"/>
    <col min="3346" max="3588" width="9.375" style="35"/>
    <col min="3589" max="3589" width="2.5" style="35" customWidth="1"/>
    <col min="3590" max="3590" width="2" style="35" customWidth="1"/>
    <col min="3591" max="3591" width="25.375" style="35" customWidth="1"/>
    <col min="3592" max="3597" width="17.5" style="35" customWidth="1"/>
    <col min="3598" max="3598" width="2" style="35" customWidth="1"/>
    <col min="3599" max="3599" width="21.375" style="35" customWidth="1"/>
    <col min="3600" max="3600" width="12.5" style="35" bestFit="1" customWidth="1"/>
    <col min="3601" max="3601" width="12.375" style="35" bestFit="1" customWidth="1"/>
    <col min="3602" max="3844" width="9.375" style="35"/>
    <col min="3845" max="3845" width="2.5" style="35" customWidth="1"/>
    <col min="3846" max="3846" width="2" style="35" customWidth="1"/>
    <col min="3847" max="3847" width="25.375" style="35" customWidth="1"/>
    <col min="3848" max="3853" width="17.5" style="35" customWidth="1"/>
    <col min="3854" max="3854" width="2" style="35" customWidth="1"/>
    <col min="3855" max="3855" width="21.375" style="35" customWidth="1"/>
    <col min="3856" max="3856" width="12.5" style="35" bestFit="1" customWidth="1"/>
    <col min="3857" max="3857" width="12.375" style="35" bestFit="1" customWidth="1"/>
    <col min="3858" max="4100" width="9.375" style="35"/>
    <col min="4101" max="4101" width="2.5" style="35" customWidth="1"/>
    <col min="4102" max="4102" width="2" style="35" customWidth="1"/>
    <col min="4103" max="4103" width="25.375" style="35" customWidth="1"/>
    <col min="4104" max="4109" width="17.5" style="35" customWidth="1"/>
    <col min="4110" max="4110" width="2" style="35" customWidth="1"/>
    <col min="4111" max="4111" width="21.375" style="35" customWidth="1"/>
    <col min="4112" max="4112" width="12.5" style="35" bestFit="1" customWidth="1"/>
    <col min="4113" max="4113" width="12.375" style="35" bestFit="1" customWidth="1"/>
    <col min="4114" max="4356" width="9.375" style="35"/>
    <col min="4357" max="4357" width="2.5" style="35" customWidth="1"/>
    <col min="4358" max="4358" width="2" style="35" customWidth="1"/>
    <col min="4359" max="4359" width="25.375" style="35" customWidth="1"/>
    <col min="4360" max="4365" width="17.5" style="35" customWidth="1"/>
    <col min="4366" max="4366" width="2" style="35" customWidth="1"/>
    <col min="4367" max="4367" width="21.375" style="35" customWidth="1"/>
    <col min="4368" max="4368" width="12.5" style="35" bestFit="1" customWidth="1"/>
    <col min="4369" max="4369" width="12.375" style="35" bestFit="1" customWidth="1"/>
    <col min="4370" max="4612" width="9.375" style="35"/>
    <col min="4613" max="4613" width="2.5" style="35" customWidth="1"/>
    <col min="4614" max="4614" width="2" style="35" customWidth="1"/>
    <col min="4615" max="4615" width="25.375" style="35" customWidth="1"/>
    <col min="4616" max="4621" width="17.5" style="35" customWidth="1"/>
    <col min="4622" max="4622" width="2" style="35" customWidth="1"/>
    <col min="4623" max="4623" width="21.375" style="35" customWidth="1"/>
    <col min="4624" max="4624" width="12.5" style="35" bestFit="1" customWidth="1"/>
    <col min="4625" max="4625" width="12.375" style="35" bestFit="1" customWidth="1"/>
    <col min="4626" max="4868" width="9.375" style="35"/>
    <col min="4869" max="4869" width="2.5" style="35" customWidth="1"/>
    <col min="4870" max="4870" width="2" style="35" customWidth="1"/>
    <col min="4871" max="4871" width="25.375" style="35" customWidth="1"/>
    <col min="4872" max="4877" width="17.5" style="35" customWidth="1"/>
    <col min="4878" max="4878" width="2" style="35" customWidth="1"/>
    <col min="4879" max="4879" width="21.375" style="35" customWidth="1"/>
    <col min="4880" max="4880" width="12.5" style="35" bestFit="1" customWidth="1"/>
    <col min="4881" max="4881" width="12.375" style="35" bestFit="1" customWidth="1"/>
    <col min="4882" max="5124" width="9.375" style="35"/>
    <col min="5125" max="5125" width="2.5" style="35" customWidth="1"/>
    <col min="5126" max="5126" width="2" style="35" customWidth="1"/>
    <col min="5127" max="5127" width="25.375" style="35" customWidth="1"/>
    <col min="5128" max="5133" width="17.5" style="35" customWidth="1"/>
    <col min="5134" max="5134" width="2" style="35" customWidth="1"/>
    <col min="5135" max="5135" width="21.375" style="35" customWidth="1"/>
    <col min="5136" max="5136" width="12.5" style="35" bestFit="1" customWidth="1"/>
    <col min="5137" max="5137" width="12.375" style="35" bestFit="1" customWidth="1"/>
    <col min="5138" max="5380" width="9.375" style="35"/>
    <col min="5381" max="5381" width="2.5" style="35" customWidth="1"/>
    <col min="5382" max="5382" width="2" style="35" customWidth="1"/>
    <col min="5383" max="5383" width="25.375" style="35" customWidth="1"/>
    <col min="5384" max="5389" width="17.5" style="35" customWidth="1"/>
    <col min="5390" max="5390" width="2" style="35" customWidth="1"/>
    <col min="5391" max="5391" width="21.375" style="35" customWidth="1"/>
    <col min="5392" max="5392" width="12.5" style="35" bestFit="1" customWidth="1"/>
    <col min="5393" max="5393" width="12.375" style="35" bestFit="1" customWidth="1"/>
    <col min="5394" max="5636" width="9.375" style="35"/>
    <col min="5637" max="5637" width="2.5" style="35" customWidth="1"/>
    <col min="5638" max="5638" width="2" style="35" customWidth="1"/>
    <col min="5639" max="5639" width="25.375" style="35" customWidth="1"/>
    <col min="5640" max="5645" width="17.5" style="35" customWidth="1"/>
    <col min="5646" max="5646" width="2" style="35" customWidth="1"/>
    <col min="5647" max="5647" width="21.375" style="35" customWidth="1"/>
    <col min="5648" max="5648" width="12.5" style="35" bestFit="1" customWidth="1"/>
    <col min="5649" max="5649" width="12.375" style="35" bestFit="1" customWidth="1"/>
    <col min="5650" max="5892" width="9.375" style="35"/>
    <col min="5893" max="5893" width="2.5" style="35" customWidth="1"/>
    <col min="5894" max="5894" width="2" style="35" customWidth="1"/>
    <col min="5895" max="5895" width="25.375" style="35" customWidth="1"/>
    <col min="5896" max="5901" width="17.5" style="35" customWidth="1"/>
    <col min="5902" max="5902" width="2" style="35" customWidth="1"/>
    <col min="5903" max="5903" width="21.375" style="35" customWidth="1"/>
    <col min="5904" max="5904" width="12.5" style="35" bestFit="1" customWidth="1"/>
    <col min="5905" max="5905" width="12.375" style="35" bestFit="1" customWidth="1"/>
    <col min="5906" max="6148" width="9.375" style="35"/>
    <col min="6149" max="6149" width="2.5" style="35" customWidth="1"/>
    <col min="6150" max="6150" width="2" style="35" customWidth="1"/>
    <col min="6151" max="6151" width="25.375" style="35" customWidth="1"/>
    <col min="6152" max="6157" width="17.5" style="35" customWidth="1"/>
    <col min="6158" max="6158" width="2" style="35" customWidth="1"/>
    <col min="6159" max="6159" width="21.375" style="35" customWidth="1"/>
    <col min="6160" max="6160" width="12.5" style="35" bestFit="1" customWidth="1"/>
    <col min="6161" max="6161" width="12.375" style="35" bestFit="1" customWidth="1"/>
    <col min="6162" max="6404" width="9.375" style="35"/>
    <col min="6405" max="6405" width="2.5" style="35" customWidth="1"/>
    <col min="6406" max="6406" width="2" style="35" customWidth="1"/>
    <col min="6407" max="6407" width="25.375" style="35" customWidth="1"/>
    <col min="6408" max="6413" width="17.5" style="35" customWidth="1"/>
    <col min="6414" max="6414" width="2" style="35" customWidth="1"/>
    <col min="6415" max="6415" width="21.375" style="35" customWidth="1"/>
    <col min="6416" max="6416" width="12.5" style="35" bestFit="1" customWidth="1"/>
    <col min="6417" max="6417" width="12.375" style="35" bestFit="1" customWidth="1"/>
    <col min="6418" max="6660" width="9.375" style="35"/>
    <col min="6661" max="6661" width="2.5" style="35" customWidth="1"/>
    <col min="6662" max="6662" width="2" style="35" customWidth="1"/>
    <col min="6663" max="6663" width="25.375" style="35" customWidth="1"/>
    <col min="6664" max="6669" width="17.5" style="35" customWidth="1"/>
    <col min="6670" max="6670" width="2" style="35" customWidth="1"/>
    <col min="6671" max="6671" width="21.375" style="35" customWidth="1"/>
    <col min="6672" max="6672" width="12.5" style="35" bestFit="1" customWidth="1"/>
    <col min="6673" max="6673" width="12.375" style="35" bestFit="1" customWidth="1"/>
    <col min="6674" max="6916" width="9.375" style="35"/>
    <col min="6917" max="6917" width="2.5" style="35" customWidth="1"/>
    <col min="6918" max="6918" width="2" style="35" customWidth="1"/>
    <col min="6919" max="6919" width="25.375" style="35" customWidth="1"/>
    <col min="6920" max="6925" width="17.5" style="35" customWidth="1"/>
    <col min="6926" max="6926" width="2" style="35" customWidth="1"/>
    <col min="6927" max="6927" width="21.375" style="35" customWidth="1"/>
    <col min="6928" max="6928" width="12.5" style="35" bestFit="1" customWidth="1"/>
    <col min="6929" max="6929" width="12.375" style="35" bestFit="1" customWidth="1"/>
    <col min="6930" max="7172" width="9.375" style="35"/>
    <col min="7173" max="7173" width="2.5" style="35" customWidth="1"/>
    <col min="7174" max="7174" width="2" style="35" customWidth="1"/>
    <col min="7175" max="7175" width="25.375" style="35" customWidth="1"/>
    <col min="7176" max="7181" width="17.5" style="35" customWidth="1"/>
    <col min="7182" max="7182" width="2" style="35" customWidth="1"/>
    <col min="7183" max="7183" width="21.375" style="35" customWidth="1"/>
    <col min="7184" max="7184" width="12.5" style="35" bestFit="1" customWidth="1"/>
    <col min="7185" max="7185" width="12.375" style="35" bestFit="1" customWidth="1"/>
    <col min="7186" max="7428" width="9.375" style="35"/>
    <col min="7429" max="7429" width="2.5" style="35" customWidth="1"/>
    <col min="7430" max="7430" width="2" style="35" customWidth="1"/>
    <col min="7431" max="7431" width="25.375" style="35" customWidth="1"/>
    <col min="7432" max="7437" width="17.5" style="35" customWidth="1"/>
    <col min="7438" max="7438" width="2" style="35" customWidth="1"/>
    <col min="7439" max="7439" width="21.375" style="35" customWidth="1"/>
    <col min="7440" max="7440" width="12.5" style="35" bestFit="1" customWidth="1"/>
    <col min="7441" max="7441" width="12.375" style="35" bestFit="1" customWidth="1"/>
    <col min="7442" max="7684" width="9.375" style="35"/>
    <col min="7685" max="7685" width="2.5" style="35" customWidth="1"/>
    <col min="7686" max="7686" width="2" style="35" customWidth="1"/>
    <col min="7687" max="7687" width="25.375" style="35" customWidth="1"/>
    <col min="7688" max="7693" width="17.5" style="35" customWidth="1"/>
    <col min="7694" max="7694" width="2" style="35" customWidth="1"/>
    <col min="7695" max="7695" width="21.375" style="35" customWidth="1"/>
    <col min="7696" max="7696" width="12.5" style="35" bestFit="1" customWidth="1"/>
    <col min="7697" max="7697" width="12.375" style="35" bestFit="1" customWidth="1"/>
    <col min="7698" max="7940" width="9.375" style="35"/>
    <col min="7941" max="7941" width="2.5" style="35" customWidth="1"/>
    <col min="7942" max="7942" width="2" style="35" customWidth="1"/>
    <col min="7943" max="7943" width="25.375" style="35" customWidth="1"/>
    <col min="7944" max="7949" width="17.5" style="35" customWidth="1"/>
    <col min="7950" max="7950" width="2" style="35" customWidth="1"/>
    <col min="7951" max="7951" width="21.375" style="35" customWidth="1"/>
    <col min="7952" max="7952" width="12.5" style="35" bestFit="1" customWidth="1"/>
    <col min="7953" max="7953" width="12.375" style="35" bestFit="1" customWidth="1"/>
    <col min="7954" max="8196" width="9.375" style="35"/>
    <col min="8197" max="8197" width="2.5" style="35" customWidth="1"/>
    <col min="8198" max="8198" width="2" style="35" customWidth="1"/>
    <col min="8199" max="8199" width="25.375" style="35" customWidth="1"/>
    <col min="8200" max="8205" width="17.5" style="35" customWidth="1"/>
    <col min="8206" max="8206" width="2" style="35" customWidth="1"/>
    <col min="8207" max="8207" width="21.375" style="35" customWidth="1"/>
    <col min="8208" max="8208" width="12.5" style="35" bestFit="1" customWidth="1"/>
    <col min="8209" max="8209" width="12.375" style="35" bestFit="1" customWidth="1"/>
    <col min="8210" max="8452" width="9.375" style="35"/>
    <col min="8453" max="8453" width="2.5" style="35" customWidth="1"/>
    <col min="8454" max="8454" width="2" style="35" customWidth="1"/>
    <col min="8455" max="8455" width="25.375" style="35" customWidth="1"/>
    <col min="8456" max="8461" width="17.5" style="35" customWidth="1"/>
    <col min="8462" max="8462" width="2" style="35" customWidth="1"/>
    <col min="8463" max="8463" width="21.375" style="35" customWidth="1"/>
    <col min="8464" max="8464" width="12.5" style="35" bestFit="1" customWidth="1"/>
    <col min="8465" max="8465" width="12.375" style="35" bestFit="1" customWidth="1"/>
    <col min="8466" max="8708" width="9.375" style="35"/>
    <col min="8709" max="8709" width="2.5" style="35" customWidth="1"/>
    <col min="8710" max="8710" width="2" style="35" customWidth="1"/>
    <col min="8711" max="8711" width="25.375" style="35" customWidth="1"/>
    <col min="8712" max="8717" width="17.5" style="35" customWidth="1"/>
    <col min="8718" max="8718" width="2" style="35" customWidth="1"/>
    <col min="8719" max="8719" width="21.375" style="35" customWidth="1"/>
    <col min="8720" max="8720" width="12.5" style="35" bestFit="1" customWidth="1"/>
    <col min="8721" max="8721" width="12.375" style="35" bestFit="1" customWidth="1"/>
    <col min="8722" max="8964" width="9.375" style="35"/>
    <col min="8965" max="8965" width="2.5" style="35" customWidth="1"/>
    <col min="8966" max="8966" width="2" style="35" customWidth="1"/>
    <col min="8967" max="8967" width="25.375" style="35" customWidth="1"/>
    <col min="8968" max="8973" width="17.5" style="35" customWidth="1"/>
    <col min="8974" max="8974" width="2" style="35" customWidth="1"/>
    <col min="8975" max="8975" width="21.375" style="35" customWidth="1"/>
    <col min="8976" max="8976" width="12.5" style="35" bestFit="1" customWidth="1"/>
    <col min="8977" max="8977" width="12.375" style="35" bestFit="1" customWidth="1"/>
    <col min="8978" max="9220" width="9.375" style="35"/>
    <col min="9221" max="9221" width="2.5" style="35" customWidth="1"/>
    <col min="9222" max="9222" width="2" style="35" customWidth="1"/>
    <col min="9223" max="9223" width="25.375" style="35" customWidth="1"/>
    <col min="9224" max="9229" width="17.5" style="35" customWidth="1"/>
    <col min="9230" max="9230" width="2" style="35" customWidth="1"/>
    <col min="9231" max="9231" width="21.375" style="35" customWidth="1"/>
    <col min="9232" max="9232" width="12.5" style="35" bestFit="1" customWidth="1"/>
    <col min="9233" max="9233" width="12.375" style="35" bestFit="1" customWidth="1"/>
    <col min="9234" max="9476" width="9.375" style="35"/>
    <col min="9477" max="9477" width="2.5" style="35" customWidth="1"/>
    <col min="9478" max="9478" width="2" style="35" customWidth="1"/>
    <col min="9479" max="9479" width="25.375" style="35" customWidth="1"/>
    <col min="9480" max="9485" width="17.5" style="35" customWidth="1"/>
    <col min="9486" max="9486" width="2" style="35" customWidth="1"/>
    <col min="9487" max="9487" width="21.375" style="35" customWidth="1"/>
    <col min="9488" max="9488" width="12.5" style="35" bestFit="1" customWidth="1"/>
    <col min="9489" max="9489" width="12.375" style="35" bestFit="1" customWidth="1"/>
    <col min="9490" max="9732" width="9.375" style="35"/>
    <col min="9733" max="9733" width="2.5" style="35" customWidth="1"/>
    <col min="9734" max="9734" width="2" style="35" customWidth="1"/>
    <col min="9735" max="9735" width="25.375" style="35" customWidth="1"/>
    <col min="9736" max="9741" width="17.5" style="35" customWidth="1"/>
    <col min="9742" max="9742" width="2" style="35" customWidth="1"/>
    <col min="9743" max="9743" width="21.375" style="35" customWidth="1"/>
    <col min="9744" max="9744" width="12.5" style="35" bestFit="1" customWidth="1"/>
    <col min="9745" max="9745" width="12.375" style="35" bestFit="1" customWidth="1"/>
    <col min="9746" max="9988" width="9.375" style="35"/>
    <col min="9989" max="9989" width="2.5" style="35" customWidth="1"/>
    <col min="9990" max="9990" width="2" style="35" customWidth="1"/>
    <col min="9991" max="9991" width="25.375" style="35" customWidth="1"/>
    <col min="9992" max="9997" width="17.5" style="35" customWidth="1"/>
    <col min="9998" max="9998" width="2" style="35" customWidth="1"/>
    <col min="9999" max="9999" width="21.375" style="35" customWidth="1"/>
    <col min="10000" max="10000" width="12.5" style="35" bestFit="1" customWidth="1"/>
    <col min="10001" max="10001" width="12.375" style="35" bestFit="1" customWidth="1"/>
    <col min="10002" max="10244" width="9.375" style="35"/>
    <col min="10245" max="10245" width="2.5" style="35" customWidth="1"/>
    <col min="10246" max="10246" width="2" style="35" customWidth="1"/>
    <col min="10247" max="10247" width="25.375" style="35" customWidth="1"/>
    <col min="10248" max="10253" width="17.5" style="35" customWidth="1"/>
    <col min="10254" max="10254" width="2" style="35" customWidth="1"/>
    <col min="10255" max="10255" width="21.375" style="35" customWidth="1"/>
    <col min="10256" max="10256" width="12.5" style="35" bestFit="1" customWidth="1"/>
    <col min="10257" max="10257" width="12.375" style="35" bestFit="1" customWidth="1"/>
    <col min="10258" max="10500" width="9.375" style="35"/>
    <col min="10501" max="10501" width="2.5" style="35" customWidth="1"/>
    <col min="10502" max="10502" width="2" style="35" customWidth="1"/>
    <col min="10503" max="10503" width="25.375" style="35" customWidth="1"/>
    <col min="10504" max="10509" width="17.5" style="35" customWidth="1"/>
    <col min="10510" max="10510" width="2" style="35" customWidth="1"/>
    <col min="10511" max="10511" width="21.375" style="35" customWidth="1"/>
    <col min="10512" max="10512" width="12.5" style="35" bestFit="1" customWidth="1"/>
    <col min="10513" max="10513" width="12.375" style="35" bestFit="1" customWidth="1"/>
    <col min="10514" max="10756" width="9.375" style="35"/>
    <col min="10757" max="10757" width="2.5" style="35" customWidth="1"/>
    <col min="10758" max="10758" width="2" style="35" customWidth="1"/>
    <col min="10759" max="10759" width="25.375" style="35" customWidth="1"/>
    <col min="10760" max="10765" width="17.5" style="35" customWidth="1"/>
    <col min="10766" max="10766" width="2" style="35" customWidth="1"/>
    <col min="10767" max="10767" width="21.375" style="35" customWidth="1"/>
    <col min="10768" max="10768" width="12.5" style="35" bestFit="1" customWidth="1"/>
    <col min="10769" max="10769" width="12.375" style="35" bestFit="1" customWidth="1"/>
    <col min="10770" max="11012" width="9.375" style="35"/>
    <col min="11013" max="11013" width="2.5" style="35" customWidth="1"/>
    <col min="11014" max="11014" width="2" style="35" customWidth="1"/>
    <col min="11015" max="11015" width="25.375" style="35" customWidth="1"/>
    <col min="11016" max="11021" width="17.5" style="35" customWidth="1"/>
    <col min="11022" max="11022" width="2" style="35" customWidth="1"/>
    <col min="11023" max="11023" width="21.375" style="35" customWidth="1"/>
    <col min="11024" max="11024" width="12.5" style="35" bestFit="1" customWidth="1"/>
    <col min="11025" max="11025" width="12.375" style="35" bestFit="1" customWidth="1"/>
    <col min="11026" max="11268" width="9.375" style="35"/>
    <col min="11269" max="11269" width="2.5" style="35" customWidth="1"/>
    <col min="11270" max="11270" width="2" style="35" customWidth="1"/>
    <col min="11271" max="11271" width="25.375" style="35" customWidth="1"/>
    <col min="11272" max="11277" width="17.5" style="35" customWidth="1"/>
    <col min="11278" max="11278" width="2" style="35" customWidth="1"/>
    <col min="11279" max="11279" width="21.375" style="35" customWidth="1"/>
    <col min="11280" max="11280" width="12.5" style="35" bestFit="1" customWidth="1"/>
    <col min="11281" max="11281" width="12.375" style="35" bestFit="1" customWidth="1"/>
    <col min="11282" max="11524" width="9.375" style="35"/>
    <col min="11525" max="11525" width="2.5" style="35" customWidth="1"/>
    <col min="11526" max="11526" width="2" style="35" customWidth="1"/>
    <col min="11527" max="11527" width="25.375" style="35" customWidth="1"/>
    <col min="11528" max="11533" width="17.5" style="35" customWidth="1"/>
    <col min="11534" max="11534" width="2" style="35" customWidth="1"/>
    <col min="11535" max="11535" width="21.375" style="35" customWidth="1"/>
    <col min="11536" max="11536" width="12.5" style="35" bestFit="1" customWidth="1"/>
    <col min="11537" max="11537" width="12.375" style="35" bestFit="1" customWidth="1"/>
    <col min="11538" max="11780" width="9.375" style="35"/>
    <col min="11781" max="11781" width="2.5" style="35" customWidth="1"/>
    <col min="11782" max="11782" width="2" style="35" customWidth="1"/>
    <col min="11783" max="11783" width="25.375" style="35" customWidth="1"/>
    <col min="11784" max="11789" width="17.5" style="35" customWidth="1"/>
    <col min="11790" max="11790" width="2" style="35" customWidth="1"/>
    <col min="11791" max="11791" width="21.375" style="35" customWidth="1"/>
    <col min="11792" max="11792" width="12.5" style="35" bestFit="1" customWidth="1"/>
    <col min="11793" max="11793" width="12.375" style="35" bestFit="1" customWidth="1"/>
    <col min="11794" max="12036" width="9.375" style="35"/>
    <col min="12037" max="12037" width="2.5" style="35" customWidth="1"/>
    <col min="12038" max="12038" width="2" style="35" customWidth="1"/>
    <col min="12039" max="12039" width="25.375" style="35" customWidth="1"/>
    <col min="12040" max="12045" width="17.5" style="35" customWidth="1"/>
    <col min="12046" max="12046" width="2" style="35" customWidth="1"/>
    <col min="12047" max="12047" width="21.375" style="35" customWidth="1"/>
    <col min="12048" max="12048" width="12.5" style="35" bestFit="1" customWidth="1"/>
    <col min="12049" max="12049" width="12.375" style="35" bestFit="1" customWidth="1"/>
    <col min="12050" max="12292" width="9.375" style="35"/>
    <col min="12293" max="12293" width="2.5" style="35" customWidth="1"/>
    <col min="12294" max="12294" width="2" style="35" customWidth="1"/>
    <col min="12295" max="12295" width="25.375" style="35" customWidth="1"/>
    <col min="12296" max="12301" width="17.5" style="35" customWidth="1"/>
    <col min="12302" max="12302" width="2" style="35" customWidth="1"/>
    <col min="12303" max="12303" width="21.375" style="35" customWidth="1"/>
    <col min="12304" max="12304" width="12.5" style="35" bestFit="1" customWidth="1"/>
    <col min="12305" max="12305" width="12.375" style="35" bestFit="1" customWidth="1"/>
    <col min="12306" max="12548" width="9.375" style="35"/>
    <col min="12549" max="12549" width="2.5" style="35" customWidth="1"/>
    <col min="12550" max="12550" width="2" style="35" customWidth="1"/>
    <col min="12551" max="12551" width="25.375" style="35" customWidth="1"/>
    <col min="12552" max="12557" width="17.5" style="35" customWidth="1"/>
    <col min="12558" max="12558" width="2" style="35" customWidth="1"/>
    <col min="12559" max="12559" width="21.375" style="35" customWidth="1"/>
    <col min="12560" max="12560" width="12.5" style="35" bestFit="1" customWidth="1"/>
    <col min="12561" max="12561" width="12.375" style="35" bestFit="1" customWidth="1"/>
    <col min="12562" max="12804" width="9.375" style="35"/>
    <col min="12805" max="12805" width="2.5" style="35" customWidth="1"/>
    <col min="12806" max="12806" width="2" style="35" customWidth="1"/>
    <col min="12807" max="12807" width="25.375" style="35" customWidth="1"/>
    <col min="12808" max="12813" width="17.5" style="35" customWidth="1"/>
    <col min="12814" max="12814" width="2" style="35" customWidth="1"/>
    <col min="12815" max="12815" width="21.375" style="35" customWidth="1"/>
    <col min="12816" max="12816" width="12.5" style="35" bestFit="1" customWidth="1"/>
    <col min="12817" max="12817" width="12.375" style="35" bestFit="1" customWidth="1"/>
    <col min="12818" max="13060" width="9.375" style="35"/>
    <col min="13061" max="13061" width="2.5" style="35" customWidth="1"/>
    <col min="13062" max="13062" width="2" style="35" customWidth="1"/>
    <col min="13063" max="13063" width="25.375" style="35" customWidth="1"/>
    <col min="13064" max="13069" width="17.5" style="35" customWidth="1"/>
    <col min="13070" max="13070" width="2" style="35" customWidth="1"/>
    <col min="13071" max="13071" width="21.375" style="35" customWidth="1"/>
    <col min="13072" max="13072" width="12.5" style="35" bestFit="1" customWidth="1"/>
    <col min="13073" max="13073" width="12.375" style="35" bestFit="1" customWidth="1"/>
    <col min="13074" max="13316" width="9.375" style="35"/>
    <col min="13317" max="13317" width="2.5" style="35" customWidth="1"/>
    <col min="13318" max="13318" width="2" style="35" customWidth="1"/>
    <col min="13319" max="13319" width="25.375" style="35" customWidth="1"/>
    <col min="13320" max="13325" width="17.5" style="35" customWidth="1"/>
    <col min="13326" max="13326" width="2" style="35" customWidth="1"/>
    <col min="13327" max="13327" width="21.375" style="35" customWidth="1"/>
    <col min="13328" max="13328" width="12.5" style="35" bestFit="1" customWidth="1"/>
    <col min="13329" max="13329" width="12.375" style="35" bestFit="1" customWidth="1"/>
    <col min="13330" max="13572" width="9.375" style="35"/>
    <col min="13573" max="13573" width="2.5" style="35" customWidth="1"/>
    <col min="13574" max="13574" width="2" style="35" customWidth="1"/>
    <col min="13575" max="13575" width="25.375" style="35" customWidth="1"/>
    <col min="13576" max="13581" width="17.5" style="35" customWidth="1"/>
    <col min="13582" max="13582" width="2" style="35" customWidth="1"/>
    <col min="13583" max="13583" width="21.375" style="35" customWidth="1"/>
    <col min="13584" max="13584" width="12.5" style="35" bestFit="1" customWidth="1"/>
    <col min="13585" max="13585" width="12.375" style="35" bestFit="1" customWidth="1"/>
    <col min="13586" max="13828" width="9.375" style="35"/>
    <col min="13829" max="13829" width="2.5" style="35" customWidth="1"/>
    <col min="13830" max="13830" width="2" style="35" customWidth="1"/>
    <col min="13831" max="13831" width="25.375" style="35" customWidth="1"/>
    <col min="13832" max="13837" width="17.5" style="35" customWidth="1"/>
    <col min="13838" max="13838" width="2" style="35" customWidth="1"/>
    <col min="13839" max="13839" width="21.375" style="35" customWidth="1"/>
    <col min="13840" max="13840" width="12.5" style="35" bestFit="1" customWidth="1"/>
    <col min="13841" max="13841" width="12.375" style="35" bestFit="1" customWidth="1"/>
    <col min="13842" max="14084" width="9.375" style="35"/>
    <col min="14085" max="14085" width="2.5" style="35" customWidth="1"/>
    <col min="14086" max="14086" width="2" style="35" customWidth="1"/>
    <col min="14087" max="14087" width="25.375" style="35" customWidth="1"/>
    <col min="14088" max="14093" width="17.5" style="35" customWidth="1"/>
    <col min="14094" max="14094" width="2" style="35" customWidth="1"/>
    <col min="14095" max="14095" width="21.375" style="35" customWidth="1"/>
    <col min="14096" max="14096" width="12.5" style="35" bestFit="1" customWidth="1"/>
    <col min="14097" max="14097" width="12.375" style="35" bestFit="1" customWidth="1"/>
    <col min="14098" max="14340" width="9.375" style="35"/>
    <col min="14341" max="14341" width="2.5" style="35" customWidth="1"/>
    <col min="14342" max="14342" width="2" style="35" customWidth="1"/>
    <col min="14343" max="14343" width="25.375" style="35" customWidth="1"/>
    <col min="14344" max="14349" width="17.5" style="35" customWidth="1"/>
    <col min="14350" max="14350" width="2" style="35" customWidth="1"/>
    <col min="14351" max="14351" width="21.375" style="35" customWidth="1"/>
    <col min="14352" max="14352" width="12.5" style="35" bestFit="1" customWidth="1"/>
    <col min="14353" max="14353" width="12.375" style="35" bestFit="1" customWidth="1"/>
    <col min="14354" max="14596" width="9.375" style="35"/>
    <col min="14597" max="14597" width="2.5" style="35" customWidth="1"/>
    <col min="14598" max="14598" width="2" style="35" customWidth="1"/>
    <col min="14599" max="14599" width="25.375" style="35" customWidth="1"/>
    <col min="14600" max="14605" width="17.5" style="35" customWidth="1"/>
    <col min="14606" max="14606" width="2" style="35" customWidth="1"/>
    <col min="14607" max="14607" width="21.375" style="35" customWidth="1"/>
    <col min="14608" max="14608" width="12.5" style="35" bestFit="1" customWidth="1"/>
    <col min="14609" max="14609" width="12.375" style="35" bestFit="1" customWidth="1"/>
    <col min="14610" max="14852" width="9.375" style="35"/>
    <col min="14853" max="14853" width="2.5" style="35" customWidth="1"/>
    <col min="14854" max="14854" width="2" style="35" customWidth="1"/>
    <col min="14855" max="14855" width="25.375" style="35" customWidth="1"/>
    <col min="14856" max="14861" width="17.5" style="35" customWidth="1"/>
    <col min="14862" max="14862" width="2" style="35" customWidth="1"/>
    <col min="14863" max="14863" width="21.375" style="35" customWidth="1"/>
    <col min="14864" max="14864" width="12.5" style="35" bestFit="1" customWidth="1"/>
    <col min="14865" max="14865" width="12.375" style="35" bestFit="1" customWidth="1"/>
    <col min="14866" max="15108" width="9.375" style="35"/>
    <col min="15109" max="15109" width="2.5" style="35" customWidth="1"/>
    <col min="15110" max="15110" width="2" style="35" customWidth="1"/>
    <col min="15111" max="15111" width="25.375" style="35" customWidth="1"/>
    <col min="15112" max="15117" width="17.5" style="35" customWidth="1"/>
    <col min="15118" max="15118" width="2" style="35" customWidth="1"/>
    <col min="15119" max="15119" width="21.375" style="35" customWidth="1"/>
    <col min="15120" max="15120" width="12.5" style="35" bestFit="1" customWidth="1"/>
    <col min="15121" max="15121" width="12.375" style="35" bestFit="1" customWidth="1"/>
    <col min="15122" max="15364" width="9.375" style="35"/>
    <col min="15365" max="15365" width="2.5" style="35" customWidth="1"/>
    <col min="15366" max="15366" width="2" style="35" customWidth="1"/>
    <col min="15367" max="15367" width="25.375" style="35" customWidth="1"/>
    <col min="15368" max="15373" width="17.5" style="35" customWidth="1"/>
    <col min="15374" max="15374" width="2" style="35" customWidth="1"/>
    <col min="15375" max="15375" width="21.375" style="35" customWidth="1"/>
    <col min="15376" max="15376" width="12.5" style="35" bestFit="1" customWidth="1"/>
    <col min="15377" max="15377" width="12.375" style="35" bestFit="1" customWidth="1"/>
    <col min="15378" max="15620" width="9.375" style="35"/>
    <col min="15621" max="15621" width="2.5" style="35" customWidth="1"/>
    <col min="15622" max="15622" width="2" style="35" customWidth="1"/>
    <col min="15623" max="15623" width="25.375" style="35" customWidth="1"/>
    <col min="15624" max="15629" width="17.5" style="35" customWidth="1"/>
    <col min="15630" max="15630" width="2" style="35" customWidth="1"/>
    <col min="15631" max="15631" width="21.375" style="35" customWidth="1"/>
    <col min="15632" max="15632" width="12.5" style="35" bestFit="1" customWidth="1"/>
    <col min="15633" max="15633" width="12.375" style="35" bestFit="1" customWidth="1"/>
    <col min="15634" max="15876" width="9.375" style="35"/>
    <col min="15877" max="15877" width="2.5" style="35" customWidth="1"/>
    <col min="15878" max="15878" width="2" style="35" customWidth="1"/>
    <col min="15879" max="15879" width="25.375" style="35" customWidth="1"/>
    <col min="15880" max="15885" width="17.5" style="35" customWidth="1"/>
    <col min="15886" max="15886" width="2" style="35" customWidth="1"/>
    <col min="15887" max="15887" width="21.375" style="35" customWidth="1"/>
    <col min="15888" max="15888" width="12.5" style="35" bestFit="1" customWidth="1"/>
    <col min="15889" max="15889" width="12.375" style="35" bestFit="1" customWidth="1"/>
    <col min="15890" max="16132" width="9.375" style="35"/>
    <col min="16133" max="16133" width="2.5" style="35" customWidth="1"/>
    <col min="16134" max="16134" width="2" style="35" customWidth="1"/>
    <col min="16135" max="16135" width="25.375" style="35" customWidth="1"/>
    <col min="16136" max="16141" width="17.5" style="35" customWidth="1"/>
    <col min="16142" max="16142" width="2" style="35" customWidth="1"/>
    <col min="16143" max="16143" width="21.375" style="35" customWidth="1"/>
    <col min="16144" max="16144" width="12.5" style="35" bestFit="1" customWidth="1"/>
    <col min="16145" max="16145" width="12.375" style="35" bestFit="1" customWidth="1"/>
    <col min="16146" max="16384" width="9.375" style="35"/>
  </cols>
  <sheetData>
    <row r="1" spans="1:21" x14ac:dyDescent="0.2">
      <c r="A1" s="234"/>
      <c r="B1" s="234"/>
    </row>
    <row r="2" spans="1:21" x14ac:dyDescent="0.2">
      <c r="B2" s="37" t="str">
        <f>'5-8'!B1</f>
        <v xml:space="preserve">جمعية الدعوة والإرشاد وتوعية الجاليات بالروضة </v>
      </c>
    </row>
    <row r="3" spans="1:21" x14ac:dyDescent="0.2">
      <c r="B3" s="35" t="str">
        <f>'5-8'!B2</f>
        <v>مسجلة بالمركز الوطني لتنمية القطاع غير الربحي  برقم (3415)</v>
      </c>
    </row>
    <row r="4" spans="1:21" x14ac:dyDescent="0.2">
      <c r="B4" s="84" t="s">
        <v>938</v>
      </c>
    </row>
    <row r="5" spans="1:21" x14ac:dyDescent="0.2">
      <c r="B5" s="38" t="s">
        <v>12</v>
      </c>
      <c r="C5" s="39"/>
      <c r="D5" s="39"/>
      <c r="E5" s="39"/>
      <c r="F5" s="39"/>
      <c r="G5" s="39"/>
      <c r="H5" s="39"/>
      <c r="I5" s="39"/>
      <c r="J5" s="39"/>
      <c r="K5" s="39"/>
      <c r="L5" s="39"/>
      <c r="M5" s="39"/>
      <c r="N5" s="39"/>
      <c r="O5" s="39"/>
      <c r="P5" s="39"/>
      <c r="Q5" s="39"/>
      <c r="R5" s="39"/>
      <c r="S5" s="39"/>
      <c r="T5" s="39"/>
      <c r="U5" s="39"/>
    </row>
    <row r="6" spans="1:21" x14ac:dyDescent="0.2">
      <c r="A6" s="84"/>
      <c r="B6" s="84"/>
    </row>
    <row r="7" spans="1:21" ht="40.5" x14ac:dyDescent="0.5">
      <c r="A7" s="84"/>
      <c r="B7" s="94" t="s">
        <v>159</v>
      </c>
      <c r="C7" s="95" t="s">
        <v>42</v>
      </c>
      <c r="D7" s="96"/>
      <c r="E7" s="95" t="s">
        <v>43</v>
      </c>
      <c r="F7" s="96"/>
      <c r="G7" s="95" t="s">
        <v>78</v>
      </c>
      <c r="H7" s="96"/>
      <c r="I7" s="95" t="s">
        <v>79</v>
      </c>
      <c r="J7" s="96"/>
      <c r="K7" s="95" t="s">
        <v>80</v>
      </c>
      <c r="L7" s="96"/>
      <c r="M7" s="95" t="s">
        <v>44</v>
      </c>
      <c r="N7" s="96"/>
      <c r="O7" s="95" t="s">
        <v>81</v>
      </c>
      <c r="P7" s="96"/>
      <c r="Q7" s="95" t="s">
        <v>45</v>
      </c>
      <c r="R7" s="96"/>
      <c r="S7" s="95" t="s">
        <v>978</v>
      </c>
      <c r="T7" s="96"/>
      <c r="U7" s="97" t="s">
        <v>22</v>
      </c>
    </row>
    <row r="8" spans="1:21" ht="34.5" customHeight="1" x14ac:dyDescent="0.2">
      <c r="B8" s="59" t="s">
        <v>31</v>
      </c>
      <c r="C8" s="52"/>
      <c r="D8" s="52"/>
      <c r="E8" s="52"/>
      <c r="F8" s="52"/>
      <c r="G8" s="52"/>
      <c r="H8" s="52"/>
      <c r="I8" s="52"/>
      <c r="J8" s="52"/>
      <c r="K8" s="52"/>
      <c r="L8" s="52"/>
      <c r="M8" s="52"/>
      <c r="N8" s="52"/>
      <c r="O8" s="52"/>
      <c r="P8" s="52"/>
      <c r="Q8" s="52"/>
      <c r="R8" s="52"/>
      <c r="S8" s="52"/>
      <c r="T8" s="52"/>
      <c r="U8" s="52"/>
    </row>
    <row r="9" spans="1:21" ht="34.5" customHeight="1" x14ac:dyDescent="0.2">
      <c r="A9" s="35" t="s">
        <v>3</v>
      </c>
      <c r="B9" s="4" t="s">
        <v>924</v>
      </c>
      <c r="C9" s="15">
        <v>433000</v>
      </c>
      <c r="D9" s="15"/>
      <c r="E9" s="15">
        <v>415061</v>
      </c>
      <c r="F9" s="15"/>
      <c r="G9" s="15">
        <v>107450</v>
      </c>
      <c r="H9" s="15"/>
      <c r="I9" s="15">
        <v>1624100</v>
      </c>
      <c r="J9" s="15"/>
      <c r="K9" s="15">
        <v>96765</v>
      </c>
      <c r="L9" s="15"/>
      <c r="M9" s="15">
        <v>426997</v>
      </c>
      <c r="N9" s="15"/>
      <c r="O9" s="15">
        <v>122129</v>
      </c>
      <c r="P9" s="15"/>
      <c r="Q9" s="15">
        <v>303208</v>
      </c>
      <c r="R9" s="15"/>
      <c r="S9" s="15">
        <v>2202494</v>
      </c>
      <c r="T9" s="15"/>
      <c r="U9" s="22">
        <f>SUM(C9:S9)</f>
        <v>5731204</v>
      </c>
    </row>
    <row r="10" spans="1:21" ht="34.5" customHeight="1" x14ac:dyDescent="0.2">
      <c r="B10" s="4" t="s">
        <v>23</v>
      </c>
      <c r="C10" s="15">
        <f>SUMIF(TB!$L:$L,'9'!C7,TB!$O:$O)</f>
        <v>0</v>
      </c>
      <c r="D10" s="15"/>
      <c r="E10" s="15">
        <f>SUMIF(TB!$L:$L,'9'!E7,TB!$O:$O)</f>
        <v>0</v>
      </c>
      <c r="F10" s="15"/>
      <c r="G10" s="15">
        <f>SUMIF(TB!$L:$L,'9'!G7,TB!$O:$O)</f>
        <v>0</v>
      </c>
      <c r="H10" s="15"/>
      <c r="I10" s="15">
        <f>SUMIF(TB!$L:$L,'9'!I7,TB!$O:$O)</f>
        <v>0</v>
      </c>
      <c r="J10" s="15"/>
      <c r="K10" s="15">
        <f>SUMIF(TB!$L:$L,'9'!K7,TB!$O:$O)</f>
        <v>0</v>
      </c>
      <c r="L10" s="15"/>
      <c r="M10" s="15">
        <f>SUMIF(TB!$L:$L,'9'!M7,TB!$O:$O)</f>
        <v>0</v>
      </c>
      <c r="N10" s="15"/>
      <c r="O10" s="15">
        <f>SUMIF(TB!$L:$L,'9'!O7,TB!$O:$O)</f>
        <v>0</v>
      </c>
      <c r="P10" s="15"/>
      <c r="Q10" s="15">
        <v>40170</v>
      </c>
      <c r="R10" s="15"/>
      <c r="S10" s="15">
        <v>2099</v>
      </c>
      <c r="T10" s="15"/>
      <c r="U10" s="22">
        <f>SUM(C10:S10)</f>
        <v>42269</v>
      </c>
    </row>
    <row r="11" spans="1:21" ht="34.5" hidden="1" customHeight="1" x14ac:dyDescent="0.2">
      <c r="B11" s="4" t="s">
        <v>153</v>
      </c>
      <c r="C11" s="65"/>
      <c r="D11" s="15"/>
      <c r="E11" s="16"/>
      <c r="F11" s="15"/>
      <c r="G11" s="65"/>
      <c r="H11" s="15"/>
      <c r="I11" s="65"/>
      <c r="J11" s="15"/>
      <c r="K11" s="16"/>
      <c r="L11" s="15"/>
      <c r="M11" s="65"/>
      <c r="N11" s="15"/>
      <c r="O11" s="65"/>
      <c r="P11" s="15"/>
      <c r="Q11" s="16"/>
      <c r="R11" s="15"/>
      <c r="S11" s="65"/>
      <c r="T11" s="15"/>
      <c r="U11" s="22">
        <f>SUM(C11:S11)</f>
        <v>0</v>
      </c>
    </row>
    <row r="12" spans="1:21" ht="34.5" customHeight="1" x14ac:dyDescent="0.2">
      <c r="B12" s="129" t="s">
        <v>925</v>
      </c>
      <c r="C12" s="21">
        <f>SUM(C9:C11)</f>
        <v>433000</v>
      </c>
      <c r="D12" s="15"/>
      <c r="E12" s="21">
        <f>SUM(E9:E11)</f>
        <v>415061</v>
      </c>
      <c r="F12" s="15"/>
      <c r="G12" s="21">
        <f>SUM(G9:G11)</f>
        <v>107450</v>
      </c>
      <c r="H12" s="15"/>
      <c r="I12" s="21">
        <f>SUM(I9:I11)</f>
        <v>1624100</v>
      </c>
      <c r="J12" s="15"/>
      <c r="K12" s="21">
        <f>SUM(K9:K11)</f>
        <v>96765</v>
      </c>
      <c r="L12" s="15"/>
      <c r="M12" s="21">
        <f>SUM(M9:M11)</f>
        <v>426997</v>
      </c>
      <c r="N12" s="15"/>
      <c r="O12" s="21">
        <f>SUM(O9:O11)</f>
        <v>122129</v>
      </c>
      <c r="P12" s="15"/>
      <c r="Q12" s="21">
        <f>SUM(Q9:Q11)</f>
        <v>343378</v>
      </c>
      <c r="R12" s="15"/>
      <c r="S12" s="21">
        <f>SUM(S9:S11)</f>
        <v>2204593</v>
      </c>
      <c r="T12" s="15"/>
      <c r="U12" s="21">
        <f>SUM(U9:U11)</f>
        <v>5773473</v>
      </c>
    </row>
    <row r="13" spans="1:21" ht="34.5" customHeight="1" x14ac:dyDescent="0.2">
      <c r="B13" s="59" t="s">
        <v>25</v>
      </c>
      <c r="C13" s="15"/>
      <c r="D13" s="15"/>
      <c r="E13" s="15"/>
      <c r="F13" s="15"/>
      <c r="G13" s="15"/>
      <c r="H13" s="15"/>
      <c r="I13" s="15"/>
      <c r="J13" s="15"/>
      <c r="K13" s="15"/>
      <c r="L13" s="15"/>
      <c r="M13" s="15"/>
      <c r="N13" s="15"/>
      <c r="O13" s="15"/>
      <c r="P13" s="15"/>
      <c r="Q13" s="15"/>
      <c r="R13" s="15"/>
      <c r="S13" s="15"/>
      <c r="T13" s="15"/>
      <c r="U13" s="22"/>
    </row>
    <row r="14" spans="1:21" ht="34.5" customHeight="1" x14ac:dyDescent="0.2">
      <c r="B14" s="4" t="s">
        <v>924</v>
      </c>
      <c r="C14" s="15">
        <v>0</v>
      </c>
      <c r="D14" s="15"/>
      <c r="E14" s="15">
        <v>116218</v>
      </c>
      <c r="F14" s="15"/>
      <c r="G14" s="15">
        <v>107450</v>
      </c>
      <c r="H14" s="15"/>
      <c r="I14" s="15">
        <v>1624100</v>
      </c>
      <c r="J14" s="15"/>
      <c r="K14" s="15">
        <v>96765</v>
      </c>
      <c r="L14" s="15"/>
      <c r="M14" s="15">
        <v>332229</v>
      </c>
      <c r="N14" s="15"/>
      <c r="O14" s="15">
        <v>99278</v>
      </c>
      <c r="P14" s="15"/>
      <c r="Q14" s="15">
        <v>300850</v>
      </c>
      <c r="R14" s="15"/>
      <c r="S14" s="15">
        <v>1523878</v>
      </c>
      <c r="T14" s="15"/>
      <c r="U14" s="22">
        <f>SUM(C14:S14)</f>
        <v>4200768</v>
      </c>
    </row>
    <row r="15" spans="1:21" ht="34.5" customHeight="1" x14ac:dyDescent="0.2">
      <c r="B15" s="4" t="s">
        <v>23</v>
      </c>
      <c r="C15" s="15">
        <f>SUMIF(TB!$L:$L,'9'!C7,TB!$P:$P)</f>
        <v>0</v>
      </c>
      <c r="D15" s="15"/>
      <c r="E15" s="15">
        <v>10377</v>
      </c>
      <c r="F15" s="15"/>
      <c r="G15" s="15">
        <f>SUMIF(TB!$L:$L,'9'!G7,TB!$P:$P)</f>
        <v>0</v>
      </c>
      <c r="H15" s="15"/>
      <c r="I15" s="15">
        <f>SUMIF(TB!$L:$L,'9'!I7,TB!$P:$P)</f>
        <v>0</v>
      </c>
      <c r="J15" s="15"/>
      <c r="K15" s="15">
        <f>SUMIF(TB!$L:$L,'9'!K7,TB!$P:$P)</f>
        <v>0</v>
      </c>
      <c r="L15" s="15"/>
      <c r="M15" s="15">
        <v>36983</v>
      </c>
      <c r="N15" s="15"/>
      <c r="O15" s="15">
        <v>11386</v>
      </c>
      <c r="P15" s="15"/>
      <c r="Q15" s="15">
        <v>10727</v>
      </c>
      <c r="R15" s="15"/>
      <c r="S15" s="15">
        <v>153310</v>
      </c>
      <c r="T15" s="15"/>
      <c r="U15" s="22">
        <f>SUM(C15:S15)</f>
        <v>222783</v>
      </c>
    </row>
    <row r="16" spans="1:21" ht="34.5" hidden="1" customHeight="1" x14ac:dyDescent="0.2">
      <c r="B16" s="4" t="s">
        <v>153</v>
      </c>
      <c r="C16" s="65"/>
      <c r="D16" s="15"/>
      <c r="E16" s="16"/>
      <c r="F16" s="15"/>
      <c r="G16" s="65"/>
      <c r="H16" s="15"/>
      <c r="I16" s="65"/>
      <c r="J16" s="15"/>
      <c r="K16" s="16"/>
      <c r="L16" s="15"/>
      <c r="M16" s="65"/>
      <c r="N16" s="15"/>
      <c r="O16" s="65"/>
      <c r="P16" s="15"/>
      <c r="Q16" s="16"/>
      <c r="R16" s="15"/>
      <c r="S16" s="65"/>
      <c r="T16" s="15"/>
      <c r="U16" s="22">
        <f>SUM(C16:S16)</f>
        <v>0</v>
      </c>
    </row>
    <row r="17" spans="1:21" ht="34.5" customHeight="1" x14ac:dyDescent="0.2">
      <c r="B17" s="129" t="s">
        <v>925</v>
      </c>
      <c r="C17" s="21">
        <f>SUM(C14:C16)</f>
        <v>0</v>
      </c>
      <c r="D17" s="15"/>
      <c r="E17" s="21">
        <f>SUM(E14:E16)</f>
        <v>126595</v>
      </c>
      <c r="F17" s="15"/>
      <c r="G17" s="21">
        <f>SUM(G14:G16)</f>
        <v>107450</v>
      </c>
      <c r="H17" s="15"/>
      <c r="I17" s="21">
        <f>SUM(I14:I16)</f>
        <v>1624100</v>
      </c>
      <c r="J17" s="15"/>
      <c r="K17" s="21">
        <f>SUM(K14:K16)</f>
        <v>96765</v>
      </c>
      <c r="L17" s="15"/>
      <c r="M17" s="21">
        <f>SUM(M14:M16)</f>
        <v>369212</v>
      </c>
      <c r="N17" s="15"/>
      <c r="O17" s="21">
        <f>SUM(O14:O16)</f>
        <v>110664</v>
      </c>
      <c r="P17" s="15"/>
      <c r="Q17" s="21">
        <f>SUM(Q14:Q16)</f>
        <v>311577</v>
      </c>
      <c r="R17" s="15"/>
      <c r="S17" s="21">
        <f>SUM(S14:S16)</f>
        <v>1677188</v>
      </c>
      <c r="T17" s="15"/>
      <c r="U17" s="21">
        <f>SUM(U14:U16)</f>
        <v>4423551</v>
      </c>
    </row>
    <row r="18" spans="1:21" ht="34.5" customHeight="1" x14ac:dyDescent="0.2">
      <c r="B18" s="59" t="s">
        <v>26</v>
      </c>
      <c r="C18" s="15"/>
      <c r="D18" s="15"/>
      <c r="E18" s="15"/>
      <c r="F18" s="15"/>
      <c r="G18" s="15"/>
      <c r="H18" s="15"/>
      <c r="I18" s="15"/>
      <c r="J18" s="15"/>
      <c r="K18" s="15"/>
      <c r="L18" s="15"/>
      <c r="M18" s="15"/>
      <c r="N18" s="15"/>
      <c r="O18" s="15"/>
      <c r="P18" s="15"/>
      <c r="Q18" s="15"/>
      <c r="R18" s="15"/>
      <c r="S18" s="15"/>
      <c r="T18" s="15"/>
      <c r="U18" s="22"/>
    </row>
    <row r="19" spans="1:21" ht="34.5" customHeight="1" thickBot="1" x14ac:dyDescent="0.25">
      <c r="B19" s="129" t="s">
        <v>926</v>
      </c>
      <c r="C19" s="17">
        <f>C12-C17</f>
        <v>433000</v>
      </c>
      <c r="D19" s="22"/>
      <c r="E19" s="17">
        <f>E12-E17</f>
        <v>288466</v>
      </c>
      <c r="F19" s="22"/>
      <c r="G19" s="17">
        <f>G12-G17</f>
        <v>0</v>
      </c>
      <c r="H19" s="22"/>
      <c r="I19" s="17">
        <f>I12-I17</f>
        <v>0</v>
      </c>
      <c r="J19" s="22"/>
      <c r="K19" s="17">
        <f>K12-K17</f>
        <v>0</v>
      </c>
      <c r="L19" s="22"/>
      <c r="M19" s="17">
        <f>M12-M17</f>
        <v>57785</v>
      </c>
      <c r="N19" s="22"/>
      <c r="O19" s="17">
        <f>O12-O17</f>
        <v>11465</v>
      </c>
      <c r="P19" s="22"/>
      <c r="Q19" s="17">
        <f>Q12-Q17</f>
        <v>31801</v>
      </c>
      <c r="R19" s="22"/>
      <c r="S19" s="17">
        <f>S12-S17</f>
        <v>527405</v>
      </c>
      <c r="T19" s="22"/>
      <c r="U19" s="17">
        <f>U12-U17</f>
        <v>1349922</v>
      </c>
    </row>
    <row r="20" spans="1:21" ht="34.5" customHeight="1" thickTop="1" x14ac:dyDescent="0.2">
      <c r="B20" s="129" t="s">
        <v>939</v>
      </c>
      <c r="C20" s="67">
        <f>C9-C14</f>
        <v>433000</v>
      </c>
      <c r="D20" s="15"/>
      <c r="E20" s="67">
        <f>E9-E14</f>
        <v>298843</v>
      </c>
      <c r="F20" s="15"/>
      <c r="G20" s="67">
        <f>G9-G14</f>
        <v>0</v>
      </c>
      <c r="H20" s="15"/>
      <c r="I20" s="67">
        <f>I9-I14</f>
        <v>0</v>
      </c>
      <c r="J20" s="15"/>
      <c r="K20" s="67">
        <f>K9-K14</f>
        <v>0</v>
      </c>
      <c r="L20" s="15"/>
      <c r="M20" s="67">
        <f>M9-M14</f>
        <v>94768</v>
      </c>
      <c r="N20" s="15"/>
      <c r="O20" s="67">
        <f>O9-O14</f>
        <v>22851</v>
      </c>
      <c r="P20" s="15"/>
      <c r="Q20" s="67">
        <f>Q9-Q14</f>
        <v>2358</v>
      </c>
      <c r="R20" s="15"/>
      <c r="S20" s="67">
        <f>S9-S14</f>
        <v>678616</v>
      </c>
      <c r="T20" s="15"/>
      <c r="U20" s="67">
        <f>U9-U14</f>
        <v>1530436</v>
      </c>
    </row>
    <row r="21" spans="1:21" ht="34.5" customHeight="1" x14ac:dyDescent="0.2">
      <c r="B21" s="129"/>
      <c r="C21" s="15"/>
      <c r="D21" s="15"/>
      <c r="E21" s="15"/>
      <c r="F21" s="15"/>
      <c r="G21" s="15"/>
      <c r="H21" s="15"/>
      <c r="I21" s="15"/>
      <c r="J21" s="15"/>
      <c r="K21" s="15"/>
      <c r="L21" s="15"/>
      <c r="M21" s="15"/>
      <c r="N21" s="15"/>
      <c r="O21" s="15"/>
      <c r="P21" s="15"/>
      <c r="Q21" s="15"/>
      <c r="R21" s="15"/>
      <c r="S21" s="15"/>
      <c r="T21" s="15"/>
      <c r="U21" s="15"/>
    </row>
    <row r="22" spans="1:21" ht="34.5" customHeight="1" x14ac:dyDescent="0.2">
      <c r="B22" s="129"/>
      <c r="C22" s="15"/>
      <c r="D22" s="15"/>
      <c r="E22" s="15"/>
      <c r="F22" s="15"/>
      <c r="G22" s="15"/>
      <c r="H22" s="15"/>
      <c r="I22" s="15"/>
      <c r="J22" s="15"/>
      <c r="K22" s="15"/>
      <c r="L22" s="15"/>
      <c r="M22" s="15"/>
      <c r="N22" s="15"/>
      <c r="O22" s="15"/>
      <c r="P22" s="15"/>
      <c r="Q22" s="15"/>
      <c r="R22" s="15"/>
      <c r="S22" s="15"/>
      <c r="T22" s="15"/>
      <c r="U22" s="15"/>
    </row>
    <row r="23" spans="1:21" ht="19.5" customHeight="1" x14ac:dyDescent="0.2"/>
    <row r="24" spans="1:21" x14ac:dyDescent="0.2">
      <c r="A24" s="239">
        <v>17</v>
      </c>
      <c r="B24" s="239"/>
      <c r="C24" s="239"/>
      <c r="D24" s="239"/>
      <c r="E24" s="239"/>
      <c r="F24" s="239"/>
      <c r="G24" s="239"/>
      <c r="H24" s="239"/>
      <c r="I24" s="239"/>
      <c r="J24" s="239"/>
      <c r="K24" s="239"/>
      <c r="L24" s="239"/>
      <c r="M24" s="239"/>
      <c r="N24" s="239"/>
      <c r="O24" s="239"/>
      <c r="P24" s="239"/>
      <c r="Q24" s="239"/>
      <c r="R24" s="239"/>
      <c r="S24" s="239"/>
      <c r="T24" s="239"/>
      <c r="U24" s="239"/>
    </row>
  </sheetData>
  <customSheetViews>
    <customSheetView guid="{C4C54333-0C8B-484B-8210-F3D7E510C081}" scale="175" showGridLines="0" topLeftCell="C11">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2">
    <mergeCell ref="A24:U24"/>
    <mergeCell ref="A1:B1"/>
  </mergeCells>
  <printOptions horizontalCentered="1"/>
  <pageMargins left="0.39370078740157483" right="0.39370078740157483" top="0.39370078740157483" bottom="0" header="0" footer="0"/>
  <pageSetup paperSize="9" scale="80" firstPageNumber="5" orientation="landscape" useFirstPageNumber="1" r:id="rId2"/>
  <headerFooter alignWithMargins="0"/>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42"/>
  <sheetViews>
    <sheetView rightToLeft="1" view="pageBreakPreview" zoomScale="115" zoomScaleNormal="90" zoomScaleSheetLayoutView="115" workbookViewId="0">
      <selection activeCell="B39" sqref="B39:G39"/>
    </sheetView>
  </sheetViews>
  <sheetFormatPr defaultColWidth="9.375" defaultRowHeight="20.25" x14ac:dyDescent="0.2"/>
  <cols>
    <col min="1" max="1" width="2.125" style="50" customWidth="1"/>
    <col min="2" max="2" width="42.75" style="50" customWidth="1"/>
    <col min="3" max="3" width="12.875" style="58" customWidth="1"/>
    <col min="4" max="4" width="2.5" style="58" customWidth="1"/>
    <col min="5" max="5" width="15.375" style="50" customWidth="1"/>
    <col min="6" max="6" width="2.5" style="58" customWidth="1"/>
    <col min="7" max="7" width="15.375" style="50" customWidth="1"/>
    <col min="8" max="8" width="9.375" style="50"/>
    <col min="9" max="10" width="12.375" style="50" bestFit="1" customWidth="1"/>
    <col min="11" max="254" width="9.375" style="50"/>
    <col min="255" max="255" width="12.5" style="50" customWidth="1"/>
    <col min="256" max="256" width="15.5" style="50" customWidth="1"/>
    <col min="257" max="257" width="24" style="50" customWidth="1"/>
    <col min="258" max="258" width="9.125" style="50" customWidth="1"/>
    <col min="259" max="259" width="4.5" style="50" customWidth="1"/>
    <col min="260" max="261" width="17.5" style="50" customWidth="1"/>
    <col min="262" max="262" width="0.5" style="50" customWidth="1"/>
    <col min="263" max="263" width="12.5" style="50" bestFit="1" customWidth="1"/>
    <col min="264" max="264" width="9.375" style="50"/>
    <col min="265" max="266" width="12.375" style="50" bestFit="1" customWidth="1"/>
    <col min="267" max="510" width="9.375" style="50"/>
    <col min="511" max="511" width="12.5" style="50" customWidth="1"/>
    <col min="512" max="512" width="15.5" style="50" customWidth="1"/>
    <col min="513" max="513" width="24" style="50" customWidth="1"/>
    <col min="514" max="514" width="9.125" style="50" customWidth="1"/>
    <col min="515" max="515" width="4.5" style="50" customWidth="1"/>
    <col min="516" max="517" width="17.5" style="50" customWidth="1"/>
    <col min="518" max="518" width="0.5" style="50" customWidth="1"/>
    <col min="519" max="519" width="12.5" style="50" bestFit="1" customWidth="1"/>
    <col min="520" max="520" width="9.375" style="50"/>
    <col min="521" max="522" width="12.375" style="50" bestFit="1" customWidth="1"/>
    <col min="523" max="766" width="9.375" style="50"/>
    <col min="767" max="767" width="12.5" style="50" customWidth="1"/>
    <col min="768" max="768" width="15.5" style="50" customWidth="1"/>
    <col min="769" max="769" width="24" style="50" customWidth="1"/>
    <col min="770" max="770" width="9.125" style="50" customWidth="1"/>
    <col min="771" max="771" width="4.5" style="50" customWidth="1"/>
    <col min="772" max="773" width="17.5" style="50" customWidth="1"/>
    <col min="774" max="774" width="0.5" style="50" customWidth="1"/>
    <col min="775" max="775" width="12.5" style="50" bestFit="1" customWidth="1"/>
    <col min="776" max="776" width="9.375" style="50"/>
    <col min="777" max="778" width="12.375" style="50" bestFit="1" customWidth="1"/>
    <col min="779" max="1022" width="9.375" style="50"/>
    <col min="1023" max="1023" width="12.5" style="50" customWidth="1"/>
    <col min="1024" max="1024" width="15.5" style="50" customWidth="1"/>
    <col min="1025" max="1025" width="24" style="50" customWidth="1"/>
    <col min="1026" max="1026" width="9.125" style="50" customWidth="1"/>
    <col min="1027" max="1027" width="4.5" style="50" customWidth="1"/>
    <col min="1028" max="1029" width="17.5" style="50" customWidth="1"/>
    <col min="1030" max="1030" width="0.5" style="50" customWidth="1"/>
    <col min="1031" max="1031" width="12.5" style="50" bestFit="1" customWidth="1"/>
    <col min="1032" max="1032" width="9.375" style="50"/>
    <col min="1033" max="1034" width="12.375" style="50" bestFit="1" customWidth="1"/>
    <col min="1035" max="1278" width="9.375" style="50"/>
    <col min="1279" max="1279" width="12.5" style="50" customWidth="1"/>
    <col min="1280" max="1280" width="15.5" style="50" customWidth="1"/>
    <col min="1281" max="1281" width="24" style="50" customWidth="1"/>
    <col min="1282" max="1282" width="9.125" style="50" customWidth="1"/>
    <col min="1283" max="1283" width="4.5" style="50" customWidth="1"/>
    <col min="1284" max="1285" width="17.5" style="50" customWidth="1"/>
    <col min="1286" max="1286" width="0.5" style="50" customWidth="1"/>
    <col min="1287" max="1287" width="12.5" style="50" bestFit="1" customWidth="1"/>
    <col min="1288" max="1288" width="9.375" style="50"/>
    <col min="1289" max="1290" width="12.375" style="50" bestFit="1" customWidth="1"/>
    <col min="1291" max="1534" width="9.375" style="50"/>
    <col min="1535" max="1535" width="12.5" style="50" customWidth="1"/>
    <col min="1536" max="1536" width="15.5" style="50" customWidth="1"/>
    <col min="1537" max="1537" width="24" style="50" customWidth="1"/>
    <col min="1538" max="1538" width="9.125" style="50" customWidth="1"/>
    <col min="1539" max="1539" width="4.5" style="50" customWidth="1"/>
    <col min="1540" max="1541" width="17.5" style="50" customWidth="1"/>
    <col min="1542" max="1542" width="0.5" style="50" customWidth="1"/>
    <col min="1543" max="1543" width="12.5" style="50" bestFit="1" customWidth="1"/>
    <col min="1544" max="1544" width="9.375" style="50"/>
    <col min="1545" max="1546" width="12.375" style="50" bestFit="1" customWidth="1"/>
    <col min="1547" max="1790" width="9.375" style="50"/>
    <col min="1791" max="1791" width="12.5" style="50" customWidth="1"/>
    <col min="1792" max="1792" width="15.5" style="50" customWidth="1"/>
    <col min="1793" max="1793" width="24" style="50" customWidth="1"/>
    <col min="1794" max="1794" width="9.125" style="50" customWidth="1"/>
    <col min="1795" max="1795" width="4.5" style="50" customWidth="1"/>
    <col min="1796" max="1797" width="17.5" style="50" customWidth="1"/>
    <col min="1798" max="1798" width="0.5" style="50" customWidth="1"/>
    <col min="1799" max="1799" width="12.5" style="50" bestFit="1" customWidth="1"/>
    <col min="1800" max="1800" width="9.375" style="50"/>
    <col min="1801" max="1802" width="12.375" style="50" bestFit="1" customWidth="1"/>
    <col min="1803" max="2046" width="9.375" style="50"/>
    <col min="2047" max="2047" width="12.5" style="50" customWidth="1"/>
    <col min="2048" max="2048" width="15.5" style="50" customWidth="1"/>
    <col min="2049" max="2049" width="24" style="50" customWidth="1"/>
    <col min="2050" max="2050" width="9.125" style="50" customWidth="1"/>
    <col min="2051" max="2051" width="4.5" style="50" customWidth="1"/>
    <col min="2052" max="2053" width="17.5" style="50" customWidth="1"/>
    <col min="2054" max="2054" width="0.5" style="50" customWidth="1"/>
    <col min="2055" max="2055" width="12.5" style="50" bestFit="1" customWidth="1"/>
    <col min="2056" max="2056" width="9.375" style="50"/>
    <col min="2057" max="2058" width="12.375" style="50" bestFit="1" customWidth="1"/>
    <col min="2059" max="2302" width="9.375" style="50"/>
    <col min="2303" max="2303" width="12.5" style="50" customWidth="1"/>
    <col min="2304" max="2304" width="15.5" style="50" customWidth="1"/>
    <col min="2305" max="2305" width="24" style="50" customWidth="1"/>
    <col min="2306" max="2306" width="9.125" style="50" customWidth="1"/>
    <col min="2307" max="2307" width="4.5" style="50" customWidth="1"/>
    <col min="2308" max="2309" width="17.5" style="50" customWidth="1"/>
    <col min="2310" max="2310" width="0.5" style="50" customWidth="1"/>
    <col min="2311" max="2311" width="12.5" style="50" bestFit="1" customWidth="1"/>
    <col min="2312" max="2312" width="9.375" style="50"/>
    <col min="2313" max="2314" width="12.375" style="50" bestFit="1" customWidth="1"/>
    <col min="2315" max="2558" width="9.375" style="50"/>
    <col min="2559" max="2559" width="12.5" style="50" customWidth="1"/>
    <col min="2560" max="2560" width="15.5" style="50" customWidth="1"/>
    <col min="2561" max="2561" width="24" style="50" customWidth="1"/>
    <col min="2562" max="2562" width="9.125" style="50" customWidth="1"/>
    <col min="2563" max="2563" width="4.5" style="50" customWidth="1"/>
    <col min="2564" max="2565" width="17.5" style="50" customWidth="1"/>
    <col min="2566" max="2566" width="0.5" style="50" customWidth="1"/>
    <col min="2567" max="2567" width="12.5" style="50" bestFit="1" customWidth="1"/>
    <col min="2568" max="2568" width="9.375" style="50"/>
    <col min="2569" max="2570" width="12.375" style="50" bestFit="1" customWidth="1"/>
    <col min="2571" max="2814" width="9.375" style="50"/>
    <col min="2815" max="2815" width="12.5" style="50" customWidth="1"/>
    <col min="2816" max="2816" width="15.5" style="50" customWidth="1"/>
    <col min="2817" max="2817" width="24" style="50" customWidth="1"/>
    <col min="2818" max="2818" width="9.125" style="50" customWidth="1"/>
    <col min="2819" max="2819" width="4.5" style="50" customWidth="1"/>
    <col min="2820" max="2821" width="17.5" style="50" customWidth="1"/>
    <col min="2822" max="2822" width="0.5" style="50" customWidth="1"/>
    <col min="2823" max="2823" width="12.5" style="50" bestFit="1" customWidth="1"/>
    <col min="2824" max="2824" width="9.375" style="50"/>
    <col min="2825" max="2826" width="12.375" style="50" bestFit="1" customWidth="1"/>
    <col min="2827" max="3070" width="9.375" style="50"/>
    <col min="3071" max="3071" width="12.5" style="50" customWidth="1"/>
    <col min="3072" max="3072" width="15.5" style="50" customWidth="1"/>
    <col min="3073" max="3073" width="24" style="50" customWidth="1"/>
    <col min="3074" max="3074" width="9.125" style="50" customWidth="1"/>
    <col min="3075" max="3075" width="4.5" style="50" customWidth="1"/>
    <col min="3076" max="3077" width="17.5" style="50" customWidth="1"/>
    <col min="3078" max="3078" width="0.5" style="50" customWidth="1"/>
    <col min="3079" max="3079" width="12.5" style="50" bestFit="1" customWidth="1"/>
    <col min="3080" max="3080" width="9.375" style="50"/>
    <col min="3081" max="3082" width="12.375" style="50" bestFit="1" customWidth="1"/>
    <col min="3083" max="3326" width="9.375" style="50"/>
    <col min="3327" max="3327" width="12.5" style="50" customWidth="1"/>
    <col min="3328" max="3328" width="15.5" style="50" customWidth="1"/>
    <col min="3329" max="3329" width="24" style="50" customWidth="1"/>
    <col min="3330" max="3330" width="9.125" style="50" customWidth="1"/>
    <col min="3331" max="3331" width="4.5" style="50" customWidth="1"/>
    <col min="3332" max="3333" width="17.5" style="50" customWidth="1"/>
    <col min="3334" max="3334" width="0.5" style="50" customWidth="1"/>
    <col min="3335" max="3335" width="12.5" style="50" bestFit="1" customWidth="1"/>
    <col min="3336" max="3336" width="9.375" style="50"/>
    <col min="3337" max="3338" width="12.375" style="50" bestFit="1" customWidth="1"/>
    <col min="3339" max="3582" width="9.375" style="50"/>
    <col min="3583" max="3583" width="12.5" style="50" customWidth="1"/>
    <col min="3584" max="3584" width="15.5" style="50" customWidth="1"/>
    <col min="3585" max="3585" width="24" style="50" customWidth="1"/>
    <col min="3586" max="3586" width="9.125" style="50" customWidth="1"/>
    <col min="3587" max="3587" width="4.5" style="50" customWidth="1"/>
    <col min="3588" max="3589" width="17.5" style="50" customWidth="1"/>
    <col min="3590" max="3590" width="0.5" style="50" customWidth="1"/>
    <col min="3591" max="3591" width="12.5" style="50" bestFit="1" customWidth="1"/>
    <col min="3592" max="3592" width="9.375" style="50"/>
    <col min="3593" max="3594" width="12.375" style="50" bestFit="1" customWidth="1"/>
    <col min="3595" max="3838" width="9.375" style="50"/>
    <col min="3839" max="3839" width="12.5" style="50" customWidth="1"/>
    <col min="3840" max="3840" width="15.5" style="50" customWidth="1"/>
    <col min="3841" max="3841" width="24" style="50" customWidth="1"/>
    <col min="3842" max="3842" width="9.125" style="50" customWidth="1"/>
    <col min="3843" max="3843" width="4.5" style="50" customWidth="1"/>
    <col min="3844" max="3845" width="17.5" style="50" customWidth="1"/>
    <col min="3846" max="3846" width="0.5" style="50" customWidth="1"/>
    <col min="3847" max="3847" width="12.5" style="50" bestFit="1" customWidth="1"/>
    <col min="3848" max="3848" width="9.375" style="50"/>
    <col min="3849" max="3850" width="12.375" style="50" bestFit="1" customWidth="1"/>
    <col min="3851" max="4094" width="9.375" style="50"/>
    <col min="4095" max="4095" width="12.5" style="50" customWidth="1"/>
    <col min="4096" max="4096" width="15.5" style="50" customWidth="1"/>
    <col min="4097" max="4097" width="24" style="50" customWidth="1"/>
    <col min="4098" max="4098" width="9.125" style="50" customWidth="1"/>
    <col min="4099" max="4099" width="4.5" style="50" customWidth="1"/>
    <col min="4100" max="4101" width="17.5" style="50" customWidth="1"/>
    <col min="4102" max="4102" width="0.5" style="50" customWidth="1"/>
    <col min="4103" max="4103" width="12.5" style="50" bestFit="1" customWidth="1"/>
    <col min="4104" max="4104" width="9.375" style="50"/>
    <col min="4105" max="4106" width="12.375" style="50" bestFit="1" customWidth="1"/>
    <col min="4107" max="4350" width="9.375" style="50"/>
    <col min="4351" max="4351" width="12.5" style="50" customWidth="1"/>
    <col min="4352" max="4352" width="15.5" style="50" customWidth="1"/>
    <col min="4353" max="4353" width="24" style="50" customWidth="1"/>
    <col min="4354" max="4354" width="9.125" style="50" customWidth="1"/>
    <col min="4355" max="4355" width="4.5" style="50" customWidth="1"/>
    <col min="4356" max="4357" width="17.5" style="50" customWidth="1"/>
    <col min="4358" max="4358" width="0.5" style="50" customWidth="1"/>
    <col min="4359" max="4359" width="12.5" style="50" bestFit="1" customWidth="1"/>
    <col min="4360" max="4360" width="9.375" style="50"/>
    <col min="4361" max="4362" width="12.375" style="50" bestFit="1" customWidth="1"/>
    <col min="4363" max="4606" width="9.375" style="50"/>
    <col min="4607" max="4607" width="12.5" style="50" customWidth="1"/>
    <col min="4608" max="4608" width="15.5" style="50" customWidth="1"/>
    <col min="4609" max="4609" width="24" style="50" customWidth="1"/>
    <col min="4610" max="4610" width="9.125" style="50" customWidth="1"/>
    <col min="4611" max="4611" width="4.5" style="50" customWidth="1"/>
    <col min="4612" max="4613" width="17.5" style="50" customWidth="1"/>
    <col min="4614" max="4614" width="0.5" style="50" customWidth="1"/>
    <col min="4615" max="4615" width="12.5" style="50" bestFit="1" customWidth="1"/>
    <col min="4616" max="4616" width="9.375" style="50"/>
    <col min="4617" max="4618" width="12.375" style="50" bestFit="1" customWidth="1"/>
    <col min="4619" max="4862" width="9.375" style="50"/>
    <col min="4863" max="4863" width="12.5" style="50" customWidth="1"/>
    <col min="4864" max="4864" width="15.5" style="50" customWidth="1"/>
    <col min="4865" max="4865" width="24" style="50" customWidth="1"/>
    <col min="4866" max="4866" width="9.125" style="50" customWidth="1"/>
    <col min="4867" max="4867" width="4.5" style="50" customWidth="1"/>
    <col min="4868" max="4869" width="17.5" style="50" customWidth="1"/>
    <col min="4870" max="4870" width="0.5" style="50" customWidth="1"/>
    <col min="4871" max="4871" width="12.5" style="50" bestFit="1" customWidth="1"/>
    <col min="4872" max="4872" width="9.375" style="50"/>
    <col min="4873" max="4874" width="12.375" style="50" bestFit="1" customWidth="1"/>
    <col min="4875" max="5118" width="9.375" style="50"/>
    <col min="5119" max="5119" width="12.5" style="50" customWidth="1"/>
    <col min="5120" max="5120" width="15.5" style="50" customWidth="1"/>
    <col min="5121" max="5121" width="24" style="50" customWidth="1"/>
    <col min="5122" max="5122" width="9.125" style="50" customWidth="1"/>
    <col min="5123" max="5123" width="4.5" style="50" customWidth="1"/>
    <col min="5124" max="5125" width="17.5" style="50" customWidth="1"/>
    <col min="5126" max="5126" width="0.5" style="50" customWidth="1"/>
    <col min="5127" max="5127" width="12.5" style="50" bestFit="1" customWidth="1"/>
    <col min="5128" max="5128" width="9.375" style="50"/>
    <col min="5129" max="5130" width="12.375" style="50" bestFit="1" customWidth="1"/>
    <col min="5131" max="5374" width="9.375" style="50"/>
    <col min="5375" max="5375" width="12.5" style="50" customWidth="1"/>
    <col min="5376" max="5376" width="15.5" style="50" customWidth="1"/>
    <col min="5377" max="5377" width="24" style="50" customWidth="1"/>
    <col min="5378" max="5378" width="9.125" style="50" customWidth="1"/>
    <col min="5379" max="5379" width="4.5" style="50" customWidth="1"/>
    <col min="5380" max="5381" width="17.5" style="50" customWidth="1"/>
    <col min="5382" max="5382" width="0.5" style="50" customWidth="1"/>
    <col min="5383" max="5383" width="12.5" style="50" bestFit="1" customWidth="1"/>
    <col min="5384" max="5384" width="9.375" style="50"/>
    <col min="5385" max="5386" width="12.375" style="50" bestFit="1" customWidth="1"/>
    <col min="5387" max="5630" width="9.375" style="50"/>
    <col min="5631" max="5631" width="12.5" style="50" customWidth="1"/>
    <col min="5632" max="5632" width="15.5" style="50" customWidth="1"/>
    <col min="5633" max="5633" width="24" style="50" customWidth="1"/>
    <col min="5634" max="5634" width="9.125" style="50" customWidth="1"/>
    <col min="5635" max="5635" width="4.5" style="50" customWidth="1"/>
    <col min="5636" max="5637" width="17.5" style="50" customWidth="1"/>
    <col min="5638" max="5638" width="0.5" style="50" customWidth="1"/>
    <col min="5639" max="5639" width="12.5" style="50" bestFit="1" customWidth="1"/>
    <col min="5640" max="5640" width="9.375" style="50"/>
    <col min="5641" max="5642" width="12.375" style="50" bestFit="1" customWidth="1"/>
    <col min="5643" max="5886" width="9.375" style="50"/>
    <col min="5887" max="5887" width="12.5" style="50" customWidth="1"/>
    <col min="5888" max="5888" width="15.5" style="50" customWidth="1"/>
    <col min="5889" max="5889" width="24" style="50" customWidth="1"/>
    <col min="5890" max="5890" width="9.125" style="50" customWidth="1"/>
    <col min="5891" max="5891" width="4.5" style="50" customWidth="1"/>
    <col min="5892" max="5893" width="17.5" style="50" customWidth="1"/>
    <col min="5894" max="5894" width="0.5" style="50" customWidth="1"/>
    <col min="5895" max="5895" width="12.5" style="50" bestFit="1" customWidth="1"/>
    <col min="5896" max="5896" width="9.375" style="50"/>
    <col min="5897" max="5898" width="12.375" style="50" bestFit="1" customWidth="1"/>
    <col min="5899" max="6142" width="9.375" style="50"/>
    <col min="6143" max="6143" width="12.5" style="50" customWidth="1"/>
    <col min="6144" max="6144" width="15.5" style="50" customWidth="1"/>
    <col min="6145" max="6145" width="24" style="50" customWidth="1"/>
    <col min="6146" max="6146" width="9.125" style="50" customWidth="1"/>
    <col min="6147" max="6147" width="4.5" style="50" customWidth="1"/>
    <col min="6148" max="6149" width="17.5" style="50" customWidth="1"/>
    <col min="6150" max="6150" width="0.5" style="50" customWidth="1"/>
    <col min="6151" max="6151" width="12.5" style="50" bestFit="1" customWidth="1"/>
    <col min="6152" max="6152" width="9.375" style="50"/>
    <col min="6153" max="6154" width="12.375" style="50" bestFit="1" customWidth="1"/>
    <col min="6155" max="6398" width="9.375" style="50"/>
    <col min="6399" max="6399" width="12.5" style="50" customWidth="1"/>
    <col min="6400" max="6400" width="15.5" style="50" customWidth="1"/>
    <col min="6401" max="6401" width="24" style="50" customWidth="1"/>
    <col min="6402" max="6402" width="9.125" style="50" customWidth="1"/>
    <col min="6403" max="6403" width="4.5" style="50" customWidth="1"/>
    <col min="6404" max="6405" width="17.5" style="50" customWidth="1"/>
    <col min="6406" max="6406" width="0.5" style="50" customWidth="1"/>
    <col min="6407" max="6407" width="12.5" style="50" bestFit="1" customWidth="1"/>
    <col min="6408" max="6408" width="9.375" style="50"/>
    <col min="6409" max="6410" width="12.375" style="50" bestFit="1" customWidth="1"/>
    <col min="6411" max="6654" width="9.375" style="50"/>
    <col min="6655" max="6655" width="12.5" style="50" customWidth="1"/>
    <col min="6656" max="6656" width="15.5" style="50" customWidth="1"/>
    <col min="6657" max="6657" width="24" style="50" customWidth="1"/>
    <col min="6658" max="6658" width="9.125" style="50" customWidth="1"/>
    <col min="6659" max="6659" width="4.5" style="50" customWidth="1"/>
    <col min="6660" max="6661" width="17.5" style="50" customWidth="1"/>
    <col min="6662" max="6662" width="0.5" style="50" customWidth="1"/>
    <col min="6663" max="6663" width="12.5" style="50" bestFit="1" customWidth="1"/>
    <col min="6664" max="6664" width="9.375" style="50"/>
    <col min="6665" max="6666" width="12.375" style="50" bestFit="1" customWidth="1"/>
    <col min="6667" max="6910" width="9.375" style="50"/>
    <col min="6911" max="6911" width="12.5" style="50" customWidth="1"/>
    <col min="6912" max="6912" width="15.5" style="50" customWidth="1"/>
    <col min="6913" max="6913" width="24" style="50" customWidth="1"/>
    <col min="6914" max="6914" width="9.125" style="50" customWidth="1"/>
    <col min="6915" max="6915" width="4.5" style="50" customWidth="1"/>
    <col min="6916" max="6917" width="17.5" style="50" customWidth="1"/>
    <col min="6918" max="6918" width="0.5" style="50" customWidth="1"/>
    <col min="6919" max="6919" width="12.5" style="50" bestFit="1" customWidth="1"/>
    <col min="6920" max="6920" width="9.375" style="50"/>
    <col min="6921" max="6922" width="12.375" style="50" bestFit="1" customWidth="1"/>
    <col min="6923" max="7166" width="9.375" style="50"/>
    <col min="7167" max="7167" width="12.5" style="50" customWidth="1"/>
    <col min="7168" max="7168" width="15.5" style="50" customWidth="1"/>
    <col min="7169" max="7169" width="24" style="50" customWidth="1"/>
    <col min="7170" max="7170" width="9.125" style="50" customWidth="1"/>
    <col min="7171" max="7171" width="4.5" style="50" customWidth="1"/>
    <col min="7172" max="7173" width="17.5" style="50" customWidth="1"/>
    <col min="7174" max="7174" width="0.5" style="50" customWidth="1"/>
    <col min="7175" max="7175" width="12.5" style="50" bestFit="1" customWidth="1"/>
    <col min="7176" max="7176" width="9.375" style="50"/>
    <col min="7177" max="7178" width="12.375" style="50" bestFit="1" customWidth="1"/>
    <col min="7179" max="7422" width="9.375" style="50"/>
    <col min="7423" max="7423" width="12.5" style="50" customWidth="1"/>
    <col min="7424" max="7424" width="15.5" style="50" customWidth="1"/>
    <col min="7425" max="7425" width="24" style="50" customWidth="1"/>
    <col min="7426" max="7426" width="9.125" style="50" customWidth="1"/>
    <col min="7427" max="7427" width="4.5" style="50" customWidth="1"/>
    <col min="7428" max="7429" width="17.5" style="50" customWidth="1"/>
    <col min="7430" max="7430" width="0.5" style="50" customWidth="1"/>
    <col min="7431" max="7431" width="12.5" style="50" bestFit="1" customWidth="1"/>
    <col min="7432" max="7432" width="9.375" style="50"/>
    <col min="7433" max="7434" width="12.375" style="50" bestFit="1" customWidth="1"/>
    <col min="7435" max="7678" width="9.375" style="50"/>
    <col min="7679" max="7679" width="12.5" style="50" customWidth="1"/>
    <col min="7680" max="7680" width="15.5" style="50" customWidth="1"/>
    <col min="7681" max="7681" width="24" style="50" customWidth="1"/>
    <col min="7682" max="7682" width="9.125" style="50" customWidth="1"/>
    <col min="7683" max="7683" width="4.5" style="50" customWidth="1"/>
    <col min="7684" max="7685" width="17.5" style="50" customWidth="1"/>
    <col min="7686" max="7686" width="0.5" style="50" customWidth="1"/>
    <col min="7687" max="7687" width="12.5" style="50" bestFit="1" customWidth="1"/>
    <col min="7688" max="7688" width="9.375" style="50"/>
    <col min="7689" max="7690" width="12.375" style="50" bestFit="1" customWidth="1"/>
    <col min="7691" max="7934" width="9.375" style="50"/>
    <col min="7935" max="7935" width="12.5" style="50" customWidth="1"/>
    <col min="7936" max="7936" width="15.5" style="50" customWidth="1"/>
    <col min="7937" max="7937" width="24" style="50" customWidth="1"/>
    <col min="7938" max="7938" width="9.125" style="50" customWidth="1"/>
    <col min="7939" max="7939" width="4.5" style="50" customWidth="1"/>
    <col min="7940" max="7941" width="17.5" style="50" customWidth="1"/>
    <col min="7942" max="7942" width="0.5" style="50" customWidth="1"/>
    <col min="7943" max="7943" width="12.5" style="50" bestFit="1" customWidth="1"/>
    <col min="7944" max="7944" width="9.375" style="50"/>
    <col min="7945" max="7946" width="12.375" style="50" bestFit="1" customWidth="1"/>
    <col min="7947" max="8190" width="9.375" style="50"/>
    <col min="8191" max="8191" width="12.5" style="50" customWidth="1"/>
    <col min="8192" max="8192" width="15.5" style="50" customWidth="1"/>
    <col min="8193" max="8193" width="24" style="50" customWidth="1"/>
    <col min="8194" max="8194" width="9.125" style="50" customWidth="1"/>
    <col min="8195" max="8195" width="4.5" style="50" customWidth="1"/>
    <col min="8196" max="8197" width="17.5" style="50" customWidth="1"/>
    <col min="8198" max="8198" width="0.5" style="50" customWidth="1"/>
    <col min="8199" max="8199" width="12.5" style="50" bestFit="1" customWidth="1"/>
    <col min="8200" max="8200" width="9.375" style="50"/>
    <col min="8201" max="8202" width="12.375" style="50" bestFit="1" customWidth="1"/>
    <col min="8203" max="8446" width="9.375" style="50"/>
    <col min="8447" max="8447" width="12.5" style="50" customWidth="1"/>
    <col min="8448" max="8448" width="15.5" style="50" customWidth="1"/>
    <col min="8449" max="8449" width="24" style="50" customWidth="1"/>
    <col min="8450" max="8450" width="9.125" style="50" customWidth="1"/>
    <col min="8451" max="8451" width="4.5" style="50" customWidth="1"/>
    <col min="8452" max="8453" width="17.5" style="50" customWidth="1"/>
    <col min="8454" max="8454" width="0.5" style="50" customWidth="1"/>
    <col min="8455" max="8455" width="12.5" style="50" bestFit="1" customWidth="1"/>
    <col min="8456" max="8456" width="9.375" style="50"/>
    <col min="8457" max="8458" width="12.375" style="50" bestFit="1" customWidth="1"/>
    <col min="8459" max="8702" width="9.375" style="50"/>
    <col min="8703" max="8703" width="12.5" style="50" customWidth="1"/>
    <col min="8704" max="8704" width="15.5" style="50" customWidth="1"/>
    <col min="8705" max="8705" width="24" style="50" customWidth="1"/>
    <col min="8706" max="8706" width="9.125" style="50" customWidth="1"/>
    <col min="8707" max="8707" width="4.5" style="50" customWidth="1"/>
    <col min="8708" max="8709" width="17.5" style="50" customWidth="1"/>
    <col min="8710" max="8710" width="0.5" style="50" customWidth="1"/>
    <col min="8711" max="8711" width="12.5" style="50" bestFit="1" customWidth="1"/>
    <col min="8712" max="8712" width="9.375" style="50"/>
    <col min="8713" max="8714" width="12.375" style="50" bestFit="1" customWidth="1"/>
    <col min="8715" max="8958" width="9.375" style="50"/>
    <col min="8959" max="8959" width="12.5" style="50" customWidth="1"/>
    <col min="8960" max="8960" width="15.5" style="50" customWidth="1"/>
    <col min="8961" max="8961" width="24" style="50" customWidth="1"/>
    <col min="8962" max="8962" width="9.125" style="50" customWidth="1"/>
    <col min="8963" max="8963" width="4.5" style="50" customWidth="1"/>
    <col min="8964" max="8965" width="17.5" style="50" customWidth="1"/>
    <col min="8966" max="8966" width="0.5" style="50" customWidth="1"/>
    <col min="8967" max="8967" width="12.5" style="50" bestFit="1" customWidth="1"/>
    <col min="8968" max="8968" width="9.375" style="50"/>
    <col min="8969" max="8970" width="12.375" style="50" bestFit="1" customWidth="1"/>
    <col min="8971" max="9214" width="9.375" style="50"/>
    <col min="9215" max="9215" width="12.5" style="50" customWidth="1"/>
    <col min="9216" max="9216" width="15.5" style="50" customWidth="1"/>
    <col min="9217" max="9217" width="24" style="50" customWidth="1"/>
    <col min="9218" max="9218" width="9.125" style="50" customWidth="1"/>
    <col min="9219" max="9219" width="4.5" style="50" customWidth="1"/>
    <col min="9220" max="9221" width="17.5" style="50" customWidth="1"/>
    <col min="9222" max="9222" width="0.5" style="50" customWidth="1"/>
    <col min="9223" max="9223" width="12.5" style="50" bestFit="1" customWidth="1"/>
    <col min="9224" max="9224" width="9.375" style="50"/>
    <col min="9225" max="9226" width="12.375" style="50" bestFit="1" customWidth="1"/>
    <col min="9227" max="9470" width="9.375" style="50"/>
    <col min="9471" max="9471" width="12.5" style="50" customWidth="1"/>
    <col min="9472" max="9472" width="15.5" style="50" customWidth="1"/>
    <col min="9473" max="9473" width="24" style="50" customWidth="1"/>
    <col min="9474" max="9474" width="9.125" style="50" customWidth="1"/>
    <col min="9475" max="9475" width="4.5" style="50" customWidth="1"/>
    <col min="9476" max="9477" width="17.5" style="50" customWidth="1"/>
    <col min="9478" max="9478" width="0.5" style="50" customWidth="1"/>
    <col min="9479" max="9479" width="12.5" style="50" bestFit="1" customWidth="1"/>
    <col min="9480" max="9480" width="9.375" style="50"/>
    <col min="9481" max="9482" width="12.375" style="50" bestFit="1" customWidth="1"/>
    <col min="9483" max="9726" width="9.375" style="50"/>
    <col min="9727" max="9727" width="12.5" style="50" customWidth="1"/>
    <col min="9728" max="9728" width="15.5" style="50" customWidth="1"/>
    <col min="9729" max="9729" width="24" style="50" customWidth="1"/>
    <col min="9730" max="9730" width="9.125" style="50" customWidth="1"/>
    <col min="9731" max="9731" width="4.5" style="50" customWidth="1"/>
    <col min="9732" max="9733" width="17.5" style="50" customWidth="1"/>
    <col min="9734" max="9734" width="0.5" style="50" customWidth="1"/>
    <col min="9735" max="9735" width="12.5" style="50" bestFit="1" customWidth="1"/>
    <col min="9736" max="9736" width="9.375" style="50"/>
    <col min="9737" max="9738" width="12.375" style="50" bestFit="1" customWidth="1"/>
    <col min="9739" max="9982" width="9.375" style="50"/>
    <col min="9983" max="9983" width="12.5" style="50" customWidth="1"/>
    <col min="9984" max="9984" width="15.5" style="50" customWidth="1"/>
    <col min="9985" max="9985" width="24" style="50" customWidth="1"/>
    <col min="9986" max="9986" width="9.125" style="50" customWidth="1"/>
    <col min="9987" max="9987" width="4.5" style="50" customWidth="1"/>
    <col min="9988" max="9989" width="17.5" style="50" customWidth="1"/>
    <col min="9990" max="9990" width="0.5" style="50" customWidth="1"/>
    <col min="9991" max="9991" width="12.5" style="50" bestFit="1" customWidth="1"/>
    <col min="9992" max="9992" width="9.375" style="50"/>
    <col min="9993" max="9994" width="12.375" style="50" bestFit="1" customWidth="1"/>
    <col min="9995" max="10238" width="9.375" style="50"/>
    <col min="10239" max="10239" width="12.5" style="50" customWidth="1"/>
    <col min="10240" max="10240" width="15.5" style="50" customWidth="1"/>
    <col min="10241" max="10241" width="24" style="50" customWidth="1"/>
    <col min="10242" max="10242" width="9.125" style="50" customWidth="1"/>
    <col min="10243" max="10243" width="4.5" style="50" customWidth="1"/>
    <col min="10244" max="10245" width="17.5" style="50" customWidth="1"/>
    <col min="10246" max="10246" width="0.5" style="50" customWidth="1"/>
    <col min="10247" max="10247" width="12.5" style="50" bestFit="1" customWidth="1"/>
    <col min="10248" max="10248" width="9.375" style="50"/>
    <col min="10249" max="10250" width="12.375" style="50" bestFit="1" customWidth="1"/>
    <col min="10251" max="10494" width="9.375" style="50"/>
    <col min="10495" max="10495" width="12.5" style="50" customWidth="1"/>
    <col min="10496" max="10496" width="15.5" style="50" customWidth="1"/>
    <col min="10497" max="10497" width="24" style="50" customWidth="1"/>
    <col min="10498" max="10498" width="9.125" style="50" customWidth="1"/>
    <col min="10499" max="10499" width="4.5" style="50" customWidth="1"/>
    <col min="10500" max="10501" width="17.5" style="50" customWidth="1"/>
    <col min="10502" max="10502" width="0.5" style="50" customWidth="1"/>
    <col min="10503" max="10503" width="12.5" style="50" bestFit="1" customWidth="1"/>
    <col min="10504" max="10504" width="9.375" style="50"/>
    <col min="10505" max="10506" width="12.375" style="50" bestFit="1" customWidth="1"/>
    <col min="10507" max="10750" width="9.375" style="50"/>
    <col min="10751" max="10751" width="12.5" style="50" customWidth="1"/>
    <col min="10752" max="10752" width="15.5" style="50" customWidth="1"/>
    <col min="10753" max="10753" width="24" style="50" customWidth="1"/>
    <col min="10754" max="10754" width="9.125" style="50" customWidth="1"/>
    <col min="10755" max="10755" width="4.5" style="50" customWidth="1"/>
    <col min="10756" max="10757" width="17.5" style="50" customWidth="1"/>
    <col min="10758" max="10758" width="0.5" style="50" customWidth="1"/>
    <col min="10759" max="10759" width="12.5" style="50" bestFit="1" customWidth="1"/>
    <col min="10760" max="10760" width="9.375" style="50"/>
    <col min="10761" max="10762" width="12.375" style="50" bestFit="1" customWidth="1"/>
    <col min="10763" max="11006" width="9.375" style="50"/>
    <col min="11007" max="11007" width="12.5" style="50" customWidth="1"/>
    <col min="11008" max="11008" width="15.5" style="50" customWidth="1"/>
    <col min="11009" max="11009" width="24" style="50" customWidth="1"/>
    <col min="11010" max="11010" width="9.125" style="50" customWidth="1"/>
    <col min="11011" max="11011" width="4.5" style="50" customWidth="1"/>
    <col min="11012" max="11013" width="17.5" style="50" customWidth="1"/>
    <col min="11014" max="11014" width="0.5" style="50" customWidth="1"/>
    <col min="11015" max="11015" width="12.5" style="50" bestFit="1" customWidth="1"/>
    <col min="11016" max="11016" width="9.375" style="50"/>
    <col min="11017" max="11018" width="12.375" style="50" bestFit="1" customWidth="1"/>
    <col min="11019" max="11262" width="9.375" style="50"/>
    <col min="11263" max="11263" width="12.5" style="50" customWidth="1"/>
    <col min="11264" max="11264" width="15.5" style="50" customWidth="1"/>
    <col min="11265" max="11265" width="24" style="50" customWidth="1"/>
    <col min="11266" max="11266" width="9.125" style="50" customWidth="1"/>
    <col min="11267" max="11267" width="4.5" style="50" customWidth="1"/>
    <col min="11268" max="11269" width="17.5" style="50" customWidth="1"/>
    <col min="11270" max="11270" width="0.5" style="50" customWidth="1"/>
    <col min="11271" max="11271" width="12.5" style="50" bestFit="1" customWidth="1"/>
    <col min="11272" max="11272" width="9.375" style="50"/>
    <col min="11273" max="11274" width="12.375" style="50" bestFit="1" customWidth="1"/>
    <col min="11275" max="11518" width="9.375" style="50"/>
    <col min="11519" max="11519" width="12.5" style="50" customWidth="1"/>
    <col min="11520" max="11520" width="15.5" style="50" customWidth="1"/>
    <col min="11521" max="11521" width="24" style="50" customWidth="1"/>
    <col min="11522" max="11522" width="9.125" style="50" customWidth="1"/>
    <col min="11523" max="11523" width="4.5" style="50" customWidth="1"/>
    <col min="11524" max="11525" width="17.5" style="50" customWidth="1"/>
    <col min="11526" max="11526" width="0.5" style="50" customWidth="1"/>
    <col min="11527" max="11527" width="12.5" style="50" bestFit="1" customWidth="1"/>
    <col min="11528" max="11528" width="9.375" style="50"/>
    <col min="11529" max="11530" width="12.375" style="50" bestFit="1" customWidth="1"/>
    <col min="11531" max="11774" width="9.375" style="50"/>
    <col min="11775" max="11775" width="12.5" style="50" customWidth="1"/>
    <col min="11776" max="11776" width="15.5" style="50" customWidth="1"/>
    <col min="11777" max="11777" width="24" style="50" customWidth="1"/>
    <col min="11778" max="11778" width="9.125" style="50" customWidth="1"/>
    <col min="11779" max="11779" width="4.5" style="50" customWidth="1"/>
    <col min="11780" max="11781" width="17.5" style="50" customWidth="1"/>
    <col min="11782" max="11782" width="0.5" style="50" customWidth="1"/>
    <col min="11783" max="11783" width="12.5" style="50" bestFit="1" customWidth="1"/>
    <col min="11784" max="11784" width="9.375" style="50"/>
    <col min="11785" max="11786" width="12.375" style="50" bestFit="1" customWidth="1"/>
    <col min="11787" max="12030" width="9.375" style="50"/>
    <col min="12031" max="12031" width="12.5" style="50" customWidth="1"/>
    <col min="12032" max="12032" width="15.5" style="50" customWidth="1"/>
    <col min="12033" max="12033" width="24" style="50" customWidth="1"/>
    <col min="12034" max="12034" width="9.125" style="50" customWidth="1"/>
    <col min="12035" max="12035" width="4.5" style="50" customWidth="1"/>
    <col min="12036" max="12037" width="17.5" style="50" customWidth="1"/>
    <col min="12038" max="12038" width="0.5" style="50" customWidth="1"/>
    <col min="12039" max="12039" width="12.5" style="50" bestFit="1" customWidth="1"/>
    <col min="12040" max="12040" width="9.375" style="50"/>
    <col min="12041" max="12042" width="12.375" style="50" bestFit="1" customWidth="1"/>
    <col min="12043" max="12286" width="9.375" style="50"/>
    <col min="12287" max="12287" width="12.5" style="50" customWidth="1"/>
    <col min="12288" max="12288" width="15.5" style="50" customWidth="1"/>
    <col min="12289" max="12289" width="24" style="50" customWidth="1"/>
    <col min="12290" max="12290" width="9.125" style="50" customWidth="1"/>
    <col min="12291" max="12291" width="4.5" style="50" customWidth="1"/>
    <col min="12292" max="12293" width="17.5" style="50" customWidth="1"/>
    <col min="12294" max="12294" width="0.5" style="50" customWidth="1"/>
    <col min="12295" max="12295" width="12.5" style="50" bestFit="1" customWidth="1"/>
    <col min="12296" max="12296" width="9.375" style="50"/>
    <col min="12297" max="12298" width="12.375" style="50" bestFit="1" customWidth="1"/>
    <col min="12299" max="12542" width="9.375" style="50"/>
    <col min="12543" max="12543" width="12.5" style="50" customWidth="1"/>
    <col min="12544" max="12544" width="15.5" style="50" customWidth="1"/>
    <col min="12545" max="12545" width="24" style="50" customWidth="1"/>
    <col min="12546" max="12546" width="9.125" style="50" customWidth="1"/>
    <col min="12547" max="12547" width="4.5" style="50" customWidth="1"/>
    <col min="12548" max="12549" width="17.5" style="50" customWidth="1"/>
    <col min="12550" max="12550" width="0.5" style="50" customWidth="1"/>
    <col min="12551" max="12551" width="12.5" style="50" bestFit="1" customWidth="1"/>
    <col min="12552" max="12552" width="9.375" style="50"/>
    <col min="12553" max="12554" width="12.375" style="50" bestFit="1" customWidth="1"/>
    <col min="12555" max="12798" width="9.375" style="50"/>
    <col min="12799" max="12799" width="12.5" style="50" customWidth="1"/>
    <col min="12800" max="12800" width="15.5" style="50" customWidth="1"/>
    <col min="12801" max="12801" width="24" style="50" customWidth="1"/>
    <col min="12802" max="12802" width="9.125" style="50" customWidth="1"/>
    <col min="12803" max="12803" width="4.5" style="50" customWidth="1"/>
    <col min="12804" max="12805" width="17.5" style="50" customWidth="1"/>
    <col min="12806" max="12806" width="0.5" style="50" customWidth="1"/>
    <col min="12807" max="12807" width="12.5" style="50" bestFit="1" customWidth="1"/>
    <col min="12808" max="12808" width="9.375" style="50"/>
    <col min="12809" max="12810" width="12.375" style="50" bestFit="1" customWidth="1"/>
    <col min="12811" max="13054" width="9.375" style="50"/>
    <col min="13055" max="13055" width="12.5" style="50" customWidth="1"/>
    <col min="13056" max="13056" width="15.5" style="50" customWidth="1"/>
    <col min="13057" max="13057" width="24" style="50" customWidth="1"/>
    <col min="13058" max="13058" width="9.125" style="50" customWidth="1"/>
    <col min="13059" max="13059" width="4.5" style="50" customWidth="1"/>
    <col min="13060" max="13061" width="17.5" style="50" customWidth="1"/>
    <col min="13062" max="13062" width="0.5" style="50" customWidth="1"/>
    <col min="13063" max="13063" width="12.5" style="50" bestFit="1" customWidth="1"/>
    <col min="13064" max="13064" width="9.375" style="50"/>
    <col min="13065" max="13066" width="12.375" style="50" bestFit="1" customWidth="1"/>
    <col min="13067" max="13310" width="9.375" style="50"/>
    <col min="13311" max="13311" width="12.5" style="50" customWidth="1"/>
    <col min="13312" max="13312" width="15.5" style="50" customWidth="1"/>
    <col min="13313" max="13313" width="24" style="50" customWidth="1"/>
    <col min="13314" max="13314" width="9.125" style="50" customWidth="1"/>
    <col min="13315" max="13315" width="4.5" style="50" customWidth="1"/>
    <col min="13316" max="13317" width="17.5" style="50" customWidth="1"/>
    <col min="13318" max="13318" width="0.5" style="50" customWidth="1"/>
    <col min="13319" max="13319" width="12.5" style="50" bestFit="1" customWidth="1"/>
    <col min="13320" max="13320" width="9.375" style="50"/>
    <col min="13321" max="13322" width="12.375" style="50" bestFit="1" customWidth="1"/>
    <col min="13323" max="13566" width="9.375" style="50"/>
    <col min="13567" max="13567" width="12.5" style="50" customWidth="1"/>
    <col min="13568" max="13568" width="15.5" style="50" customWidth="1"/>
    <col min="13569" max="13569" width="24" style="50" customWidth="1"/>
    <col min="13570" max="13570" width="9.125" style="50" customWidth="1"/>
    <col min="13571" max="13571" width="4.5" style="50" customWidth="1"/>
    <col min="13572" max="13573" width="17.5" style="50" customWidth="1"/>
    <col min="13574" max="13574" width="0.5" style="50" customWidth="1"/>
    <col min="13575" max="13575" width="12.5" style="50" bestFit="1" customWidth="1"/>
    <col min="13576" max="13576" width="9.375" style="50"/>
    <col min="13577" max="13578" width="12.375" style="50" bestFit="1" customWidth="1"/>
    <col min="13579" max="13822" width="9.375" style="50"/>
    <col min="13823" max="13823" width="12.5" style="50" customWidth="1"/>
    <col min="13824" max="13824" width="15.5" style="50" customWidth="1"/>
    <col min="13825" max="13825" width="24" style="50" customWidth="1"/>
    <col min="13826" max="13826" width="9.125" style="50" customWidth="1"/>
    <col min="13827" max="13827" width="4.5" style="50" customWidth="1"/>
    <col min="13828" max="13829" width="17.5" style="50" customWidth="1"/>
    <col min="13830" max="13830" width="0.5" style="50" customWidth="1"/>
    <col min="13831" max="13831" width="12.5" style="50" bestFit="1" customWidth="1"/>
    <col min="13832" max="13832" width="9.375" style="50"/>
    <col min="13833" max="13834" width="12.375" style="50" bestFit="1" customWidth="1"/>
    <col min="13835" max="14078" width="9.375" style="50"/>
    <col min="14079" max="14079" width="12.5" style="50" customWidth="1"/>
    <col min="14080" max="14080" width="15.5" style="50" customWidth="1"/>
    <col min="14081" max="14081" width="24" style="50" customWidth="1"/>
    <col min="14082" max="14082" width="9.125" style="50" customWidth="1"/>
    <col min="14083" max="14083" width="4.5" style="50" customWidth="1"/>
    <col min="14084" max="14085" width="17.5" style="50" customWidth="1"/>
    <col min="14086" max="14086" width="0.5" style="50" customWidth="1"/>
    <col min="14087" max="14087" width="12.5" style="50" bestFit="1" customWidth="1"/>
    <col min="14088" max="14088" width="9.375" style="50"/>
    <col min="14089" max="14090" width="12.375" style="50" bestFit="1" customWidth="1"/>
    <col min="14091" max="14334" width="9.375" style="50"/>
    <col min="14335" max="14335" width="12.5" style="50" customWidth="1"/>
    <col min="14336" max="14336" width="15.5" style="50" customWidth="1"/>
    <col min="14337" max="14337" width="24" style="50" customWidth="1"/>
    <col min="14338" max="14338" width="9.125" style="50" customWidth="1"/>
    <col min="14339" max="14339" width="4.5" style="50" customWidth="1"/>
    <col min="14340" max="14341" width="17.5" style="50" customWidth="1"/>
    <col min="14342" max="14342" width="0.5" style="50" customWidth="1"/>
    <col min="14343" max="14343" width="12.5" style="50" bestFit="1" customWidth="1"/>
    <col min="14344" max="14344" width="9.375" style="50"/>
    <col min="14345" max="14346" width="12.375" style="50" bestFit="1" customWidth="1"/>
    <col min="14347" max="14590" width="9.375" style="50"/>
    <col min="14591" max="14591" width="12.5" style="50" customWidth="1"/>
    <col min="14592" max="14592" width="15.5" style="50" customWidth="1"/>
    <col min="14593" max="14593" width="24" style="50" customWidth="1"/>
    <col min="14594" max="14594" width="9.125" style="50" customWidth="1"/>
    <col min="14595" max="14595" width="4.5" style="50" customWidth="1"/>
    <col min="14596" max="14597" width="17.5" style="50" customWidth="1"/>
    <col min="14598" max="14598" width="0.5" style="50" customWidth="1"/>
    <col min="14599" max="14599" width="12.5" style="50" bestFit="1" customWidth="1"/>
    <col min="14600" max="14600" width="9.375" style="50"/>
    <col min="14601" max="14602" width="12.375" style="50" bestFit="1" customWidth="1"/>
    <col min="14603" max="14846" width="9.375" style="50"/>
    <col min="14847" max="14847" width="12.5" style="50" customWidth="1"/>
    <col min="14848" max="14848" width="15.5" style="50" customWidth="1"/>
    <col min="14849" max="14849" width="24" style="50" customWidth="1"/>
    <col min="14850" max="14850" width="9.125" style="50" customWidth="1"/>
    <col min="14851" max="14851" width="4.5" style="50" customWidth="1"/>
    <col min="14852" max="14853" width="17.5" style="50" customWidth="1"/>
    <col min="14854" max="14854" width="0.5" style="50" customWidth="1"/>
    <col min="14855" max="14855" width="12.5" style="50" bestFit="1" customWidth="1"/>
    <col min="14856" max="14856" width="9.375" style="50"/>
    <col min="14857" max="14858" width="12.375" style="50" bestFit="1" customWidth="1"/>
    <col min="14859" max="15102" width="9.375" style="50"/>
    <col min="15103" max="15103" width="12.5" style="50" customWidth="1"/>
    <col min="15104" max="15104" width="15.5" style="50" customWidth="1"/>
    <col min="15105" max="15105" width="24" style="50" customWidth="1"/>
    <col min="15106" max="15106" width="9.125" style="50" customWidth="1"/>
    <col min="15107" max="15107" width="4.5" style="50" customWidth="1"/>
    <col min="15108" max="15109" width="17.5" style="50" customWidth="1"/>
    <col min="15110" max="15110" width="0.5" style="50" customWidth="1"/>
    <col min="15111" max="15111" width="12.5" style="50" bestFit="1" customWidth="1"/>
    <col min="15112" max="15112" width="9.375" style="50"/>
    <col min="15113" max="15114" width="12.375" style="50" bestFit="1" customWidth="1"/>
    <col min="15115" max="15358" width="9.375" style="50"/>
    <col min="15359" max="15359" width="12.5" style="50" customWidth="1"/>
    <col min="15360" max="15360" width="15.5" style="50" customWidth="1"/>
    <col min="15361" max="15361" width="24" style="50" customWidth="1"/>
    <col min="15362" max="15362" width="9.125" style="50" customWidth="1"/>
    <col min="15363" max="15363" width="4.5" style="50" customWidth="1"/>
    <col min="15364" max="15365" width="17.5" style="50" customWidth="1"/>
    <col min="15366" max="15366" width="0.5" style="50" customWidth="1"/>
    <col min="15367" max="15367" width="12.5" style="50" bestFit="1" customWidth="1"/>
    <col min="15368" max="15368" width="9.375" style="50"/>
    <col min="15369" max="15370" width="12.375" style="50" bestFit="1" customWidth="1"/>
    <col min="15371" max="15614" width="9.375" style="50"/>
    <col min="15615" max="15615" width="12.5" style="50" customWidth="1"/>
    <col min="15616" max="15616" width="15.5" style="50" customWidth="1"/>
    <col min="15617" max="15617" width="24" style="50" customWidth="1"/>
    <col min="15618" max="15618" width="9.125" style="50" customWidth="1"/>
    <col min="15619" max="15619" width="4.5" style="50" customWidth="1"/>
    <col min="15620" max="15621" width="17.5" style="50" customWidth="1"/>
    <col min="15622" max="15622" width="0.5" style="50" customWidth="1"/>
    <col min="15623" max="15623" width="12.5" style="50" bestFit="1" customWidth="1"/>
    <col min="15624" max="15624" width="9.375" style="50"/>
    <col min="15625" max="15626" width="12.375" style="50" bestFit="1" customWidth="1"/>
    <col min="15627" max="15870" width="9.375" style="50"/>
    <col min="15871" max="15871" width="12.5" style="50" customWidth="1"/>
    <col min="15872" max="15872" width="15.5" style="50" customWidth="1"/>
    <col min="15873" max="15873" width="24" style="50" customWidth="1"/>
    <col min="15874" max="15874" width="9.125" style="50" customWidth="1"/>
    <col min="15875" max="15875" width="4.5" style="50" customWidth="1"/>
    <col min="15876" max="15877" width="17.5" style="50" customWidth="1"/>
    <col min="15878" max="15878" width="0.5" style="50" customWidth="1"/>
    <col min="15879" max="15879" width="12.5" style="50" bestFit="1" customWidth="1"/>
    <col min="15880" max="15880" width="9.375" style="50"/>
    <col min="15881" max="15882" width="12.375" style="50" bestFit="1" customWidth="1"/>
    <col min="15883" max="16126" width="9.375" style="50"/>
    <col min="16127" max="16127" width="12.5" style="50" customWidth="1"/>
    <col min="16128" max="16128" width="15.5" style="50" customWidth="1"/>
    <col min="16129" max="16129" width="24" style="50" customWidth="1"/>
    <col min="16130" max="16130" width="9.125" style="50" customWidth="1"/>
    <col min="16131" max="16131" width="4.5" style="50" customWidth="1"/>
    <col min="16132" max="16133" width="17.5" style="50" customWidth="1"/>
    <col min="16134" max="16134" width="0.5" style="50" customWidth="1"/>
    <col min="16135" max="16135" width="12.5" style="50" bestFit="1" customWidth="1"/>
    <col min="16136" max="16136" width="9.375" style="50"/>
    <col min="16137" max="16138" width="12.375" style="50" bestFit="1" customWidth="1"/>
    <col min="16139" max="16384" width="9.375" style="50"/>
  </cols>
  <sheetData>
    <row r="1" spans="2:10" x14ac:dyDescent="0.2">
      <c r="B1" s="242"/>
      <c r="C1" s="242"/>
      <c r="D1" s="242"/>
      <c r="E1" s="49"/>
      <c r="F1" s="49"/>
      <c r="G1" s="49"/>
    </row>
    <row r="2" spans="2:10" s="35" customFormat="1" x14ac:dyDescent="0.2">
      <c r="B2" s="37" t="str">
        <f>'المركز المالي'!B1</f>
        <v xml:space="preserve">جمعية الدعوة والإرشاد وتوعية الجاليات بالروضة </v>
      </c>
      <c r="C2" s="36"/>
      <c r="D2" s="37"/>
      <c r="E2" s="37"/>
      <c r="F2" s="37"/>
      <c r="G2" s="37"/>
      <c r="H2" s="37"/>
      <c r="I2" s="37"/>
      <c r="J2" s="37"/>
    </row>
    <row r="3" spans="2:10" s="35" customFormat="1" x14ac:dyDescent="0.2">
      <c r="B3" s="27" t="str">
        <f>'المركز المالي'!B2</f>
        <v>مسجلة بالمركز الوطني لتنمية القطاع غير الربحي  برقم (3415)</v>
      </c>
      <c r="C3" s="84"/>
      <c r="D3" s="84"/>
      <c r="E3" s="84"/>
      <c r="F3" s="84"/>
      <c r="G3" s="84"/>
      <c r="H3" s="84"/>
      <c r="I3" s="84"/>
    </row>
    <row r="4" spans="2:10" s="35" customFormat="1" x14ac:dyDescent="0.2">
      <c r="B4" s="84" t="s">
        <v>938</v>
      </c>
      <c r="C4" s="36"/>
      <c r="H4" s="84"/>
      <c r="I4" s="84"/>
      <c r="J4" s="84"/>
    </row>
    <row r="5" spans="2:10" s="35" customFormat="1" x14ac:dyDescent="0.2">
      <c r="B5" s="90" t="s">
        <v>12</v>
      </c>
      <c r="C5" s="126"/>
      <c r="D5" s="38"/>
      <c r="E5" s="38"/>
      <c r="F5" s="38"/>
      <c r="G5" s="38"/>
      <c r="H5" s="84"/>
      <c r="I5" s="84"/>
      <c r="J5" s="84"/>
    </row>
    <row r="6" spans="2:10" ht="4.5" customHeight="1" x14ac:dyDescent="0.2">
      <c r="B6" s="84"/>
      <c r="C6" s="50"/>
      <c r="D6" s="50"/>
      <c r="E6" s="51"/>
      <c r="F6" s="50"/>
      <c r="G6" s="51"/>
    </row>
    <row r="7" spans="2:10" x14ac:dyDescent="0.2">
      <c r="B7" s="63" t="s">
        <v>160</v>
      </c>
      <c r="C7" s="63"/>
      <c r="D7" s="63"/>
      <c r="E7" s="64" t="s">
        <v>83</v>
      </c>
      <c r="F7" s="52"/>
      <c r="G7" s="20" t="s">
        <v>22</v>
      </c>
    </row>
    <row r="8" spans="2:10" s="55" customFormat="1" ht="22.9" customHeight="1" x14ac:dyDescent="0.2">
      <c r="B8" s="59" t="s">
        <v>31</v>
      </c>
      <c r="C8" s="59"/>
      <c r="D8" s="59"/>
      <c r="E8" s="52"/>
      <c r="F8" s="52"/>
      <c r="G8" s="52"/>
    </row>
    <row r="9" spans="2:10" s="35" customFormat="1" ht="22.9" customHeight="1" x14ac:dyDescent="0.2">
      <c r="B9" s="4" t="s">
        <v>924</v>
      </c>
      <c r="C9" s="4"/>
      <c r="D9" s="4"/>
      <c r="E9" s="15">
        <v>2872968</v>
      </c>
      <c r="F9" s="15"/>
      <c r="G9" s="22">
        <f>SUM(E9:F9)</f>
        <v>2872968</v>
      </c>
    </row>
    <row r="10" spans="2:10" s="55" customFormat="1" ht="22.9" hidden="1" customHeight="1" x14ac:dyDescent="0.2">
      <c r="B10" s="4" t="s">
        <v>23</v>
      </c>
      <c r="C10" s="4"/>
      <c r="D10" s="4"/>
      <c r="E10" s="15">
        <f>SUMIF(TB!$L:$L,'10-11'!$E$7,TB!$O:$O)</f>
        <v>0</v>
      </c>
      <c r="F10" s="15"/>
      <c r="G10" s="22">
        <f>SUM(E10:F10)</f>
        <v>0</v>
      </c>
    </row>
    <row r="11" spans="2:10" s="55" customFormat="1" ht="22.9" hidden="1" customHeight="1" x14ac:dyDescent="0.2">
      <c r="B11" s="4" t="s">
        <v>24</v>
      </c>
      <c r="C11" s="4"/>
      <c r="D11" s="4"/>
      <c r="E11" s="65"/>
      <c r="F11" s="15"/>
      <c r="G11" s="22">
        <f>SUM(E11:F11)</f>
        <v>0</v>
      </c>
    </row>
    <row r="12" spans="2:10" s="55" customFormat="1" ht="22.9" customHeight="1" x14ac:dyDescent="0.2">
      <c r="B12" s="4" t="s">
        <v>925</v>
      </c>
      <c r="C12" s="4"/>
      <c r="D12" s="4"/>
      <c r="E12" s="21">
        <f>SUM(E9:E11)</f>
        <v>2872968</v>
      </c>
      <c r="F12" s="15"/>
      <c r="G12" s="21">
        <f>SUM(G9:G11)</f>
        <v>2872968</v>
      </c>
    </row>
    <row r="13" spans="2:10" s="55" customFormat="1" ht="22.9" customHeight="1" x14ac:dyDescent="0.2">
      <c r="B13" s="59" t="s">
        <v>921</v>
      </c>
      <c r="C13" s="59"/>
      <c r="D13" s="59"/>
      <c r="E13" s="15"/>
      <c r="F13" s="15"/>
      <c r="G13" s="22"/>
    </row>
    <row r="14" spans="2:10" s="53" customFormat="1" ht="22.9" customHeight="1" x14ac:dyDescent="0.2">
      <c r="B14" s="4" t="s">
        <v>924</v>
      </c>
      <c r="C14" s="4"/>
      <c r="D14" s="4"/>
      <c r="E14" s="15">
        <v>2840588</v>
      </c>
      <c r="F14" s="15"/>
      <c r="G14" s="22">
        <f>SUM(E14:F14)</f>
        <v>2840588</v>
      </c>
    </row>
    <row r="15" spans="2:10" s="53" customFormat="1" ht="22.9" customHeight="1" x14ac:dyDescent="0.2">
      <c r="B15" s="4" t="s">
        <v>23</v>
      </c>
      <c r="C15" s="4"/>
      <c r="D15" s="4"/>
      <c r="E15" s="15">
        <v>9628</v>
      </c>
      <c r="F15" s="15"/>
      <c r="G15" s="22">
        <f>SUM(E15:F15)</f>
        <v>9628</v>
      </c>
    </row>
    <row r="16" spans="2:10" s="53" customFormat="1" ht="22.9" hidden="1" customHeight="1" x14ac:dyDescent="0.2">
      <c r="B16" s="4" t="s">
        <v>24</v>
      </c>
      <c r="C16" s="4"/>
      <c r="D16" s="4"/>
      <c r="E16" s="65"/>
      <c r="F16" s="15"/>
      <c r="G16" s="22">
        <f>SUM(E16:F16)</f>
        <v>0</v>
      </c>
    </row>
    <row r="17" spans="2:23" s="53" customFormat="1" ht="22.9" customHeight="1" x14ac:dyDescent="0.2">
      <c r="B17" s="4" t="s">
        <v>925</v>
      </c>
      <c r="C17" s="4"/>
      <c r="D17" s="4"/>
      <c r="E17" s="21">
        <f>SUM(E14:E16)</f>
        <v>2850216</v>
      </c>
      <c r="F17" s="15"/>
      <c r="G17" s="21">
        <f>SUM(G14:G16)</f>
        <v>2850216</v>
      </c>
    </row>
    <row r="18" spans="2:23" s="53" customFormat="1" ht="22.9" customHeight="1" x14ac:dyDescent="0.2">
      <c r="B18" s="59" t="s">
        <v>26</v>
      </c>
      <c r="C18" s="59"/>
      <c r="D18" s="59"/>
      <c r="E18" s="15"/>
      <c r="F18" s="15"/>
      <c r="G18" s="22"/>
    </row>
    <row r="19" spans="2:23" s="53" customFormat="1" ht="22.9" customHeight="1" thickBot="1" x14ac:dyDescent="0.25">
      <c r="B19" s="129" t="s">
        <v>926</v>
      </c>
      <c r="C19" s="129"/>
      <c r="D19" s="129"/>
      <c r="E19" s="17">
        <f>E12-E17</f>
        <v>22752</v>
      </c>
      <c r="F19" s="22"/>
      <c r="G19" s="17">
        <f>G12-G17</f>
        <v>22752</v>
      </c>
    </row>
    <row r="20" spans="2:23" s="53" customFormat="1" ht="22.9" customHeight="1" thickTop="1" thickBot="1" x14ac:dyDescent="0.25">
      <c r="B20" s="129" t="s">
        <v>939</v>
      </c>
      <c r="C20" s="129"/>
      <c r="D20" s="129"/>
      <c r="E20" s="66">
        <f>E9-E14</f>
        <v>32380</v>
      </c>
      <c r="F20" s="15"/>
      <c r="G20" s="66">
        <f>G9-G14</f>
        <v>32380</v>
      </c>
    </row>
    <row r="21" spans="2:23" s="53" customFormat="1" ht="11.25" customHeight="1" thickTop="1" x14ac:dyDescent="0.2">
      <c r="B21" s="129"/>
      <c r="C21" s="129"/>
      <c r="D21" s="129"/>
      <c r="E21" s="15"/>
      <c r="F21" s="15"/>
      <c r="G21" s="15"/>
    </row>
    <row r="22" spans="2:23" s="53" customFormat="1" ht="27.75" customHeight="1" x14ac:dyDescent="0.2">
      <c r="B22" s="129" t="s">
        <v>797</v>
      </c>
      <c r="C22" s="129"/>
      <c r="D22" s="129"/>
      <c r="H22" s="50"/>
      <c r="I22" s="50"/>
      <c r="J22" s="50"/>
      <c r="K22" s="50"/>
      <c r="L22" s="50"/>
      <c r="M22" s="50"/>
      <c r="N22" s="50"/>
      <c r="O22" s="50"/>
      <c r="P22" s="50"/>
      <c r="Q22" s="50"/>
      <c r="R22" s="50"/>
      <c r="S22" s="50"/>
      <c r="T22" s="50"/>
      <c r="U22" s="50"/>
      <c r="V22" s="50"/>
      <c r="W22" s="50"/>
    </row>
    <row r="23" spans="2:23" s="53" customFormat="1" ht="21.6" customHeight="1" x14ac:dyDescent="0.2">
      <c r="B23" s="228" t="s">
        <v>975</v>
      </c>
      <c r="C23" s="224"/>
      <c r="D23" s="224"/>
      <c r="E23" s="20" t="s">
        <v>923</v>
      </c>
      <c r="F23" s="52"/>
      <c r="G23" s="20" t="s">
        <v>800</v>
      </c>
      <c r="H23" s="50"/>
      <c r="I23" s="50"/>
      <c r="J23" s="50"/>
      <c r="K23" s="50"/>
      <c r="L23" s="50"/>
      <c r="M23" s="50"/>
      <c r="N23" s="50"/>
      <c r="O23" s="50"/>
      <c r="P23" s="50"/>
      <c r="Q23" s="50"/>
      <c r="R23" s="50"/>
      <c r="S23" s="50"/>
      <c r="T23" s="50"/>
      <c r="U23" s="50"/>
      <c r="V23" s="50"/>
      <c r="W23" s="50"/>
    </row>
    <row r="24" spans="2:23" s="53" customFormat="1" ht="21.6" customHeight="1" x14ac:dyDescent="0.2">
      <c r="B24" s="60" t="s">
        <v>154</v>
      </c>
      <c r="C24" s="59"/>
      <c r="D24" s="59"/>
      <c r="E24" s="15">
        <f>G27</f>
        <v>15730049</v>
      </c>
      <c r="F24" s="15"/>
      <c r="G24" s="15">
        <v>12676232</v>
      </c>
      <c r="H24" s="50"/>
      <c r="I24" s="50"/>
      <c r="J24" s="50"/>
      <c r="K24" s="50"/>
      <c r="L24" s="50"/>
      <c r="M24" s="50"/>
      <c r="N24" s="50"/>
      <c r="O24" s="50"/>
      <c r="P24" s="50"/>
      <c r="Q24" s="50"/>
      <c r="R24" s="50"/>
      <c r="S24" s="50"/>
      <c r="T24" s="50"/>
      <c r="U24" s="50"/>
      <c r="V24" s="50"/>
      <c r="W24" s="50"/>
    </row>
    <row r="25" spans="2:23" s="53" customFormat="1" ht="21.6" customHeight="1" x14ac:dyDescent="0.2">
      <c r="B25" s="60" t="s">
        <v>976</v>
      </c>
      <c r="C25" s="60"/>
      <c r="D25" s="60"/>
      <c r="E25" s="15">
        <v>4733028</v>
      </c>
      <c r="F25" s="15"/>
      <c r="G25" s="199">
        <v>3053817</v>
      </c>
      <c r="H25" s="50"/>
      <c r="I25" s="50"/>
      <c r="J25" s="50"/>
      <c r="K25" s="50"/>
      <c r="L25" s="50"/>
      <c r="M25" s="50"/>
      <c r="N25" s="50"/>
      <c r="O25" s="50"/>
      <c r="P25" s="50"/>
      <c r="Q25" s="50"/>
      <c r="R25" s="50"/>
      <c r="S25" s="50"/>
      <c r="T25" s="50"/>
      <c r="U25" s="50"/>
      <c r="V25" s="50"/>
      <c r="W25" s="50"/>
    </row>
    <row r="26" spans="2:23" s="53" customFormat="1" ht="21.6" customHeight="1" x14ac:dyDescent="0.2">
      <c r="B26" s="60" t="s">
        <v>967</v>
      </c>
      <c r="C26" s="60"/>
      <c r="D26" s="60"/>
      <c r="E26" s="61">
        <v>-17193242</v>
      </c>
      <c r="F26" s="15"/>
      <c r="G26" s="61">
        <v>0</v>
      </c>
      <c r="H26" s="50"/>
      <c r="I26" s="50"/>
      <c r="J26" s="50"/>
      <c r="K26" s="50"/>
      <c r="L26" s="50"/>
      <c r="M26" s="50"/>
      <c r="N26" s="50"/>
      <c r="O26" s="50"/>
      <c r="P26" s="50"/>
      <c r="Q26" s="50"/>
      <c r="R26" s="50"/>
      <c r="S26" s="50"/>
      <c r="T26" s="50"/>
      <c r="U26" s="50"/>
      <c r="V26" s="50"/>
      <c r="W26" s="50"/>
    </row>
    <row r="27" spans="2:23" s="53" customFormat="1" ht="21.6" customHeight="1" thickBot="1" x14ac:dyDescent="0.25">
      <c r="C27" s="60"/>
      <c r="D27" s="60"/>
      <c r="E27" s="17">
        <f>SUM(E24:E26)</f>
        <v>3269835</v>
      </c>
      <c r="F27" s="22"/>
      <c r="G27" s="17">
        <f>SUM(G24:G26)</f>
        <v>15730049</v>
      </c>
      <c r="H27" s="50"/>
      <c r="I27" s="50"/>
      <c r="J27" s="50"/>
      <c r="K27" s="50"/>
      <c r="L27" s="50"/>
      <c r="M27" s="50"/>
      <c r="N27" s="50"/>
      <c r="O27" s="50"/>
      <c r="P27" s="50"/>
      <c r="Q27" s="50"/>
      <c r="R27" s="50"/>
      <c r="S27" s="50"/>
      <c r="T27" s="50"/>
      <c r="U27" s="50"/>
      <c r="V27" s="50"/>
      <c r="W27" s="50"/>
    </row>
    <row r="28" spans="2:23" s="53" customFormat="1" ht="4.5" customHeight="1" thickTop="1" x14ac:dyDescent="0.2">
      <c r="B28" s="60"/>
      <c r="C28" s="60"/>
      <c r="D28" s="60"/>
      <c r="H28" s="50"/>
      <c r="I28" s="50"/>
      <c r="J28" s="50"/>
      <c r="K28" s="50"/>
      <c r="L28" s="50"/>
      <c r="M28" s="50"/>
      <c r="N28" s="50"/>
      <c r="O28" s="50"/>
      <c r="P28" s="50"/>
      <c r="Q28" s="50"/>
      <c r="R28" s="50"/>
      <c r="S28" s="50"/>
      <c r="T28" s="50"/>
      <c r="U28" s="50"/>
      <c r="V28" s="50"/>
      <c r="W28" s="50"/>
    </row>
    <row r="29" spans="2:23" s="53" customFormat="1" ht="21.6" customHeight="1" x14ac:dyDescent="0.2">
      <c r="B29" s="228" t="s">
        <v>977</v>
      </c>
      <c r="C29" s="224"/>
      <c r="D29" s="224"/>
      <c r="E29" s="20" t="s">
        <v>923</v>
      </c>
      <c r="F29" s="52"/>
      <c r="G29" s="20" t="s">
        <v>800</v>
      </c>
      <c r="H29" s="50"/>
      <c r="I29" s="50"/>
      <c r="J29" s="50"/>
      <c r="K29" s="50"/>
      <c r="L29" s="50"/>
      <c r="M29" s="50"/>
      <c r="N29" s="50"/>
      <c r="O29" s="50"/>
      <c r="P29" s="50"/>
      <c r="Q29" s="50"/>
      <c r="R29" s="50"/>
      <c r="S29" s="50"/>
      <c r="T29" s="50"/>
      <c r="U29" s="50"/>
      <c r="V29" s="50"/>
      <c r="W29" s="50"/>
    </row>
    <row r="30" spans="2:23" ht="21.6" customHeight="1" x14ac:dyDescent="0.2">
      <c r="B30" s="4" t="s">
        <v>973</v>
      </c>
      <c r="C30" s="4"/>
      <c r="D30" s="4"/>
      <c r="E30" s="15">
        <v>15568127</v>
      </c>
      <c r="F30" s="15"/>
      <c r="G30" s="15">
        <v>14164235</v>
      </c>
      <c r="H30" s="55"/>
      <c r="I30" s="205"/>
      <c r="J30" s="55"/>
      <c r="K30" s="55"/>
      <c r="L30" s="55"/>
      <c r="M30" s="55"/>
      <c r="N30" s="55"/>
      <c r="O30" s="55"/>
      <c r="P30" s="55"/>
      <c r="Q30" s="55"/>
      <c r="R30" s="55"/>
      <c r="S30" s="55"/>
      <c r="T30" s="55"/>
      <c r="U30" s="55"/>
      <c r="V30" s="55"/>
      <c r="W30" s="55"/>
    </row>
    <row r="31" spans="2:23" s="53" customFormat="1" ht="21.6" customHeight="1" x14ac:dyDescent="0.2">
      <c r="B31" s="70" t="s">
        <v>980</v>
      </c>
      <c r="C31" s="54"/>
      <c r="D31" s="54"/>
      <c r="E31" s="15">
        <v>1625115</v>
      </c>
      <c r="F31" s="15"/>
      <c r="G31" s="15">
        <v>1565814</v>
      </c>
      <c r="H31" s="35"/>
      <c r="I31" s="205"/>
      <c r="J31" s="35"/>
      <c r="K31" s="35"/>
      <c r="L31" s="35"/>
      <c r="M31" s="35"/>
      <c r="N31" s="35"/>
      <c r="O31" s="35"/>
      <c r="P31" s="35"/>
      <c r="Q31" s="35"/>
      <c r="R31" s="35"/>
      <c r="S31" s="35"/>
      <c r="T31" s="35"/>
      <c r="U31" s="35"/>
      <c r="V31" s="35"/>
      <c r="W31" s="35"/>
    </row>
    <row r="32" spans="2:23" s="53" customFormat="1" ht="21.6" customHeight="1" x14ac:dyDescent="0.2">
      <c r="B32" s="197" t="s">
        <v>981</v>
      </c>
      <c r="C32" s="198"/>
      <c r="D32" s="198"/>
      <c r="E32" s="199">
        <v>1253636</v>
      </c>
      <c r="F32" s="15"/>
      <c r="G32" s="15">
        <v>0</v>
      </c>
      <c r="H32" s="35"/>
      <c r="I32" s="205"/>
      <c r="J32" s="35"/>
      <c r="K32" s="35"/>
      <c r="L32" s="35"/>
      <c r="M32" s="35"/>
      <c r="N32" s="35"/>
      <c r="O32" s="35"/>
      <c r="P32" s="35"/>
      <c r="Q32" s="35"/>
      <c r="R32" s="35"/>
      <c r="S32" s="35"/>
      <c r="T32" s="35"/>
      <c r="U32" s="35"/>
      <c r="V32" s="35"/>
      <c r="W32" s="35"/>
    </row>
    <row r="33" spans="2:23" s="53" customFormat="1" ht="21.6" customHeight="1" x14ac:dyDescent="0.2">
      <c r="B33" s="197" t="s">
        <v>982</v>
      </c>
      <c r="C33" s="198"/>
      <c r="D33" s="198"/>
      <c r="E33" s="199">
        <v>2016199</v>
      </c>
      <c r="F33" s="15"/>
      <c r="G33" s="15">
        <v>0</v>
      </c>
      <c r="H33" s="35"/>
      <c r="I33" s="205"/>
      <c r="J33" s="35"/>
      <c r="K33" s="35"/>
      <c r="L33" s="35"/>
      <c r="M33" s="35"/>
      <c r="N33" s="35"/>
      <c r="O33" s="35"/>
      <c r="P33" s="35"/>
      <c r="Q33" s="35"/>
      <c r="R33" s="35"/>
      <c r="S33" s="35"/>
      <c r="T33" s="35"/>
      <c r="U33" s="35"/>
      <c r="V33" s="35"/>
      <c r="W33" s="35"/>
    </row>
    <row r="34" spans="2:23" s="53" customFormat="1" ht="21.6" customHeight="1" x14ac:dyDescent="0.2">
      <c r="B34" s="70" t="s">
        <v>927</v>
      </c>
      <c r="C34" s="54"/>
      <c r="D34" s="54"/>
      <c r="E34" s="15">
        <v>-17193242</v>
      </c>
      <c r="F34" s="15"/>
      <c r="G34" s="15">
        <v>0</v>
      </c>
      <c r="H34" s="35"/>
      <c r="I34" s="48"/>
      <c r="J34" s="35"/>
      <c r="K34" s="35"/>
      <c r="L34" s="35"/>
      <c r="M34" s="35"/>
      <c r="N34" s="35"/>
      <c r="O34" s="35"/>
      <c r="P34" s="35"/>
      <c r="Q34" s="35"/>
      <c r="R34" s="35"/>
      <c r="S34" s="35"/>
      <c r="T34" s="35"/>
      <c r="U34" s="35"/>
      <c r="V34" s="35"/>
      <c r="W34" s="35"/>
    </row>
    <row r="35" spans="2:23" s="55" customFormat="1" ht="21.6" customHeight="1" thickBot="1" x14ac:dyDescent="0.25">
      <c r="B35" s="4"/>
      <c r="C35" s="4"/>
      <c r="D35" s="4"/>
      <c r="E35" s="18">
        <f>SUM(E30:E34)</f>
        <v>3269835</v>
      </c>
      <c r="F35" s="15"/>
      <c r="G35" s="18">
        <f>SUM(G30:G31)</f>
        <v>15730049</v>
      </c>
      <c r="I35" s="205"/>
    </row>
    <row r="36" spans="2:23" s="55" customFormat="1" ht="2.25" customHeight="1" thickTop="1" x14ac:dyDescent="0.2">
      <c r="B36" s="4"/>
      <c r="C36" s="22"/>
      <c r="D36" s="15"/>
      <c r="E36" s="22"/>
      <c r="F36" s="15"/>
    </row>
    <row r="37" spans="2:23" s="55" customFormat="1" ht="42.75" customHeight="1" x14ac:dyDescent="0.2">
      <c r="B37" s="243" t="s">
        <v>974</v>
      </c>
      <c r="C37" s="243"/>
      <c r="D37" s="243"/>
      <c r="E37" s="243"/>
      <c r="F37" s="243"/>
      <c r="G37" s="243"/>
    </row>
    <row r="38" spans="2:23" s="55" customFormat="1" ht="43.5" customHeight="1" x14ac:dyDescent="0.2">
      <c r="B38" s="243" t="s">
        <v>983</v>
      </c>
      <c r="C38" s="243"/>
      <c r="D38" s="243"/>
      <c r="E38" s="243"/>
      <c r="F38" s="243"/>
      <c r="G38" s="243"/>
    </row>
    <row r="39" spans="2:23" s="55" customFormat="1" ht="63.6" customHeight="1" x14ac:dyDescent="0.2">
      <c r="B39" s="243" t="s">
        <v>984</v>
      </c>
      <c r="C39" s="243"/>
      <c r="D39" s="243"/>
      <c r="E39" s="243"/>
      <c r="F39" s="243"/>
      <c r="G39" s="243"/>
    </row>
    <row r="40" spans="2:23" s="55" customFormat="1" ht="69" customHeight="1" x14ac:dyDescent="0.2">
      <c r="B40" s="243" t="s">
        <v>985</v>
      </c>
      <c r="C40" s="243"/>
      <c r="D40" s="243"/>
      <c r="E40" s="243"/>
      <c r="F40" s="243"/>
      <c r="G40" s="243"/>
    </row>
    <row r="41" spans="2:23" s="55" customFormat="1" ht="9.75" customHeight="1" x14ac:dyDescent="0.2">
      <c r="B41" s="4"/>
      <c r="C41" s="4"/>
      <c r="D41" s="4"/>
      <c r="E41" s="4"/>
      <c r="F41" s="4"/>
      <c r="G41" s="4"/>
    </row>
    <row r="42" spans="2:23" x14ac:dyDescent="0.2">
      <c r="B42" s="239">
        <v>18</v>
      </c>
      <c r="C42" s="239"/>
      <c r="D42" s="239"/>
      <c r="E42" s="239"/>
      <c r="F42" s="239"/>
      <c r="G42" s="239"/>
      <c r="H42" s="35"/>
      <c r="I42" s="35"/>
      <c r="J42" s="35"/>
      <c r="K42" s="35"/>
      <c r="L42" s="35"/>
      <c r="M42" s="35"/>
      <c r="N42" s="35"/>
      <c r="O42" s="35"/>
      <c r="P42" s="35"/>
      <c r="Q42" s="35"/>
      <c r="R42" s="35"/>
      <c r="S42" s="35"/>
      <c r="T42" s="35"/>
      <c r="U42" s="35"/>
      <c r="V42" s="35"/>
      <c r="W42" s="35"/>
    </row>
  </sheetData>
  <customSheetViews>
    <customSheetView guid="{C4C54333-0C8B-484B-8210-F3D7E510C081}" scale="175" showGridLines="0" topLeftCell="A3">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6">
    <mergeCell ref="B1:D1"/>
    <mergeCell ref="B42:G42"/>
    <mergeCell ref="B37:G37"/>
    <mergeCell ref="B39:G39"/>
    <mergeCell ref="B38:G38"/>
    <mergeCell ref="B40:G40"/>
  </mergeCells>
  <printOptions horizontalCentered="1"/>
  <pageMargins left="0.47244094488188981" right="0.77" top="0.62992125984251968" bottom="0" header="0" footer="0"/>
  <pageSetup paperSize="9" scale="83" firstPageNumber="5" orientation="portrait" useFirstPageNumber="1" r:id="rId2"/>
  <headerFooter alignWithMargins="0"/>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X35"/>
  <sheetViews>
    <sheetView rightToLeft="1" view="pageBreakPreview" zoomScaleNormal="90" zoomScaleSheetLayoutView="100" workbookViewId="0">
      <selection activeCell="A21" sqref="A21:XFD21"/>
    </sheetView>
  </sheetViews>
  <sheetFormatPr defaultColWidth="9.375" defaultRowHeight="20.25" x14ac:dyDescent="0.2"/>
  <cols>
    <col min="1" max="1" width="2.375" style="50" customWidth="1"/>
    <col min="2" max="2" width="36" style="50" customWidth="1"/>
    <col min="3" max="3" width="15.125" style="50" customWidth="1"/>
    <col min="4" max="4" width="1.375" style="50" customWidth="1"/>
    <col min="5" max="5" width="13.875" style="58" customWidth="1"/>
    <col min="6" max="6" width="1.5" style="58" customWidth="1"/>
    <col min="7" max="7" width="14.875" style="50" customWidth="1"/>
    <col min="8" max="8" width="12.5" style="50" bestFit="1" customWidth="1"/>
    <col min="9" max="9" width="9.375" style="50"/>
    <col min="10" max="11" width="12.375" style="50" bestFit="1" customWidth="1"/>
    <col min="12" max="255" width="9.375" style="50"/>
    <col min="256" max="256" width="12.5" style="50" customWidth="1"/>
    <col min="257" max="257" width="15.5" style="50" customWidth="1"/>
    <col min="258" max="258" width="24" style="50" customWidth="1"/>
    <col min="259" max="259" width="9.125" style="50" customWidth="1"/>
    <col min="260" max="260" width="4.5" style="50" customWidth="1"/>
    <col min="261" max="262" width="17.5" style="50" customWidth="1"/>
    <col min="263" max="263" width="0.5" style="50" customWidth="1"/>
    <col min="264" max="264" width="12.5" style="50" bestFit="1" customWidth="1"/>
    <col min="265" max="265" width="9.375" style="50"/>
    <col min="266" max="267" width="12.375" style="50" bestFit="1" customWidth="1"/>
    <col min="268" max="511" width="9.375" style="50"/>
    <col min="512" max="512" width="12.5" style="50" customWidth="1"/>
    <col min="513" max="513" width="15.5" style="50" customWidth="1"/>
    <col min="514" max="514" width="24" style="50" customWidth="1"/>
    <col min="515" max="515" width="9.125" style="50" customWidth="1"/>
    <col min="516" max="516" width="4.5" style="50" customWidth="1"/>
    <col min="517" max="518" width="17.5" style="50" customWidth="1"/>
    <col min="519" max="519" width="0.5" style="50" customWidth="1"/>
    <col min="520" max="520" width="12.5" style="50" bestFit="1" customWidth="1"/>
    <col min="521" max="521" width="9.375" style="50"/>
    <col min="522" max="523" width="12.375" style="50" bestFit="1" customWidth="1"/>
    <col min="524" max="767" width="9.375" style="50"/>
    <col min="768" max="768" width="12.5" style="50" customWidth="1"/>
    <col min="769" max="769" width="15.5" style="50" customWidth="1"/>
    <col min="770" max="770" width="24" style="50" customWidth="1"/>
    <col min="771" max="771" width="9.125" style="50" customWidth="1"/>
    <col min="772" max="772" width="4.5" style="50" customWidth="1"/>
    <col min="773" max="774" width="17.5" style="50" customWidth="1"/>
    <col min="775" max="775" width="0.5" style="50" customWidth="1"/>
    <col min="776" max="776" width="12.5" style="50" bestFit="1" customWidth="1"/>
    <col min="777" max="777" width="9.375" style="50"/>
    <col min="778" max="779" width="12.375" style="50" bestFit="1" customWidth="1"/>
    <col min="780" max="1023" width="9.375" style="50"/>
    <col min="1024" max="1024" width="12.5" style="50" customWidth="1"/>
    <col min="1025" max="1025" width="15.5" style="50" customWidth="1"/>
    <col min="1026" max="1026" width="24" style="50" customWidth="1"/>
    <col min="1027" max="1027" width="9.125" style="50" customWidth="1"/>
    <col min="1028" max="1028" width="4.5" style="50" customWidth="1"/>
    <col min="1029" max="1030" width="17.5" style="50" customWidth="1"/>
    <col min="1031" max="1031" width="0.5" style="50" customWidth="1"/>
    <col min="1032" max="1032" width="12.5" style="50" bestFit="1" customWidth="1"/>
    <col min="1033" max="1033" width="9.375" style="50"/>
    <col min="1034" max="1035" width="12.375" style="50" bestFit="1" customWidth="1"/>
    <col min="1036" max="1279" width="9.375" style="50"/>
    <col min="1280" max="1280" width="12.5" style="50" customWidth="1"/>
    <col min="1281" max="1281" width="15.5" style="50" customWidth="1"/>
    <col min="1282" max="1282" width="24" style="50" customWidth="1"/>
    <col min="1283" max="1283" width="9.125" style="50" customWidth="1"/>
    <col min="1284" max="1284" width="4.5" style="50" customWidth="1"/>
    <col min="1285" max="1286" width="17.5" style="50" customWidth="1"/>
    <col min="1287" max="1287" width="0.5" style="50" customWidth="1"/>
    <col min="1288" max="1288" width="12.5" style="50" bestFit="1" customWidth="1"/>
    <col min="1289" max="1289" width="9.375" style="50"/>
    <col min="1290" max="1291" width="12.375" style="50" bestFit="1" customWidth="1"/>
    <col min="1292" max="1535" width="9.375" style="50"/>
    <col min="1536" max="1536" width="12.5" style="50" customWidth="1"/>
    <col min="1537" max="1537" width="15.5" style="50" customWidth="1"/>
    <col min="1538" max="1538" width="24" style="50" customWidth="1"/>
    <col min="1539" max="1539" width="9.125" style="50" customWidth="1"/>
    <col min="1540" max="1540" width="4.5" style="50" customWidth="1"/>
    <col min="1541" max="1542" width="17.5" style="50" customWidth="1"/>
    <col min="1543" max="1543" width="0.5" style="50" customWidth="1"/>
    <col min="1544" max="1544" width="12.5" style="50" bestFit="1" customWidth="1"/>
    <col min="1545" max="1545" width="9.375" style="50"/>
    <col min="1546" max="1547" width="12.375" style="50" bestFit="1" customWidth="1"/>
    <col min="1548" max="1791" width="9.375" style="50"/>
    <col min="1792" max="1792" width="12.5" style="50" customWidth="1"/>
    <col min="1793" max="1793" width="15.5" style="50" customWidth="1"/>
    <col min="1794" max="1794" width="24" style="50" customWidth="1"/>
    <col min="1795" max="1795" width="9.125" style="50" customWidth="1"/>
    <col min="1796" max="1796" width="4.5" style="50" customWidth="1"/>
    <col min="1797" max="1798" width="17.5" style="50" customWidth="1"/>
    <col min="1799" max="1799" width="0.5" style="50" customWidth="1"/>
    <col min="1800" max="1800" width="12.5" style="50" bestFit="1" customWidth="1"/>
    <col min="1801" max="1801" width="9.375" style="50"/>
    <col min="1802" max="1803" width="12.375" style="50" bestFit="1" customWidth="1"/>
    <col min="1804" max="2047" width="9.375" style="50"/>
    <col min="2048" max="2048" width="12.5" style="50" customWidth="1"/>
    <col min="2049" max="2049" width="15.5" style="50" customWidth="1"/>
    <col min="2050" max="2050" width="24" style="50" customWidth="1"/>
    <col min="2051" max="2051" width="9.125" style="50" customWidth="1"/>
    <col min="2052" max="2052" width="4.5" style="50" customWidth="1"/>
    <col min="2053" max="2054" width="17.5" style="50" customWidth="1"/>
    <col min="2055" max="2055" width="0.5" style="50" customWidth="1"/>
    <col min="2056" max="2056" width="12.5" style="50" bestFit="1" customWidth="1"/>
    <col min="2057" max="2057" width="9.375" style="50"/>
    <col min="2058" max="2059" width="12.375" style="50" bestFit="1" customWidth="1"/>
    <col min="2060" max="2303" width="9.375" style="50"/>
    <col min="2304" max="2304" width="12.5" style="50" customWidth="1"/>
    <col min="2305" max="2305" width="15.5" style="50" customWidth="1"/>
    <col min="2306" max="2306" width="24" style="50" customWidth="1"/>
    <col min="2307" max="2307" width="9.125" style="50" customWidth="1"/>
    <col min="2308" max="2308" width="4.5" style="50" customWidth="1"/>
    <col min="2309" max="2310" width="17.5" style="50" customWidth="1"/>
    <col min="2311" max="2311" width="0.5" style="50" customWidth="1"/>
    <col min="2312" max="2312" width="12.5" style="50" bestFit="1" customWidth="1"/>
    <col min="2313" max="2313" width="9.375" style="50"/>
    <col min="2314" max="2315" width="12.375" style="50" bestFit="1" customWidth="1"/>
    <col min="2316" max="2559" width="9.375" style="50"/>
    <col min="2560" max="2560" width="12.5" style="50" customWidth="1"/>
    <col min="2561" max="2561" width="15.5" style="50" customWidth="1"/>
    <col min="2562" max="2562" width="24" style="50" customWidth="1"/>
    <col min="2563" max="2563" width="9.125" style="50" customWidth="1"/>
    <col min="2564" max="2564" width="4.5" style="50" customWidth="1"/>
    <col min="2565" max="2566" width="17.5" style="50" customWidth="1"/>
    <col min="2567" max="2567" width="0.5" style="50" customWidth="1"/>
    <col min="2568" max="2568" width="12.5" style="50" bestFit="1" customWidth="1"/>
    <col min="2569" max="2569" width="9.375" style="50"/>
    <col min="2570" max="2571" width="12.375" style="50" bestFit="1" customWidth="1"/>
    <col min="2572" max="2815" width="9.375" style="50"/>
    <col min="2816" max="2816" width="12.5" style="50" customWidth="1"/>
    <col min="2817" max="2817" width="15.5" style="50" customWidth="1"/>
    <col min="2818" max="2818" width="24" style="50" customWidth="1"/>
    <col min="2819" max="2819" width="9.125" style="50" customWidth="1"/>
    <col min="2820" max="2820" width="4.5" style="50" customWidth="1"/>
    <col min="2821" max="2822" width="17.5" style="50" customWidth="1"/>
    <col min="2823" max="2823" width="0.5" style="50" customWidth="1"/>
    <col min="2824" max="2824" width="12.5" style="50" bestFit="1" customWidth="1"/>
    <col min="2825" max="2825" width="9.375" style="50"/>
    <col min="2826" max="2827" width="12.375" style="50" bestFit="1" customWidth="1"/>
    <col min="2828" max="3071" width="9.375" style="50"/>
    <col min="3072" max="3072" width="12.5" style="50" customWidth="1"/>
    <col min="3073" max="3073" width="15.5" style="50" customWidth="1"/>
    <col min="3074" max="3074" width="24" style="50" customWidth="1"/>
    <col min="3075" max="3075" width="9.125" style="50" customWidth="1"/>
    <col min="3076" max="3076" width="4.5" style="50" customWidth="1"/>
    <col min="3077" max="3078" width="17.5" style="50" customWidth="1"/>
    <col min="3079" max="3079" width="0.5" style="50" customWidth="1"/>
    <col min="3080" max="3080" width="12.5" style="50" bestFit="1" customWidth="1"/>
    <col min="3081" max="3081" width="9.375" style="50"/>
    <col min="3082" max="3083" width="12.375" style="50" bestFit="1" customWidth="1"/>
    <col min="3084" max="3327" width="9.375" style="50"/>
    <col min="3328" max="3328" width="12.5" style="50" customWidth="1"/>
    <col min="3329" max="3329" width="15.5" style="50" customWidth="1"/>
    <col min="3330" max="3330" width="24" style="50" customWidth="1"/>
    <col min="3331" max="3331" width="9.125" style="50" customWidth="1"/>
    <col min="3332" max="3332" width="4.5" style="50" customWidth="1"/>
    <col min="3333" max="3334" width="17.5" style="50" customWidth="1"/>
    <col min="3335" max="3335" width="0.5" style="50" customWidth="1"/>
    <col min="3336" max="3336" width="12.5" style="50" bestFit="1" customWidth="1"/>
    <col min="3337" max="3337" width="9.375" style="50"/>
    <col min="3338" max="3339" width="12.375" style="50" bestFit="1" customWidth="1"/>
    <col min="3340" max="3583" width="9.375" style="50"/>
    <col min="3584" max="3584" width="12.5" style="50" customWidth="1"/>
    <col min="3585" max="3585" width="15.5" style="50" customWidth="1"/>
    <col min="3586" max="3586" width="24" style="50" customWidth="1"/>
    <col min="3587" max="3587" width="9.125" style="50" customWidth="1"/>
    <col min="3588" max="3588" width="4.5" style="50" customWidth="1"/>
    <col min="3589" max="3590" width="17.5" style="50" customWidth="1"/>
    <col min="3591" max="3591" width="0.5" style="50" customWidth="1"/>
    <col min="3592" max="3592" width="12.5" style="50" bestFit="1" customWidth="1"/>
    <col min="3593" max="3593" width="9.375" style="50"/>
    <col min="3594" max="3595" width="12.375" style="50" bestFit="1" customWidth="1"/>
    <col min="3596" max="3839" width="9.375" style="50"/>
    <col min="3840" max="3840" width="12.5" style="50" customWidth="1"/>
    <col min="3841" max="3841" width="15.5" style="50" customWidth="1"/>
    <col min="3842" max="3842" width="24" style="50" customWidth="1"/>
    <col min="3843" max="3843" width="9.125" style="50" customWidth="1"/>
    <col min="3844" max="3844" width="4.5" style="50" customWidth="1"/>
    <col min="3845" max="3846" width="17.5" style="50" customWidth="1"/>
    <col min="3847" max="3847" width="0.5" style="50" customWidth="1"/>
    <col min="3848" max="3848" width="12.5" style="50" bestFit="1" customWidth="1"/>
    <col min="3849" max="3849" width="9.375" style="50"/>
    <col min="3850" max="3851" width="12.375" style="50" bestFit="1" customWidth="1"/>
    <col min="3852" max="4095" width="9.375" style="50"/>
    <col min="4096" max="4096" width="12.5" style="50" customWidth="1"/>
    <col min="4097" max="4097" width="15.5" style="50" customWidth="1"/>
    <col min="4098" max="4098" width="24" style="50" customWidth="1"/>
    <col min="4099" max="4099" width="9.125" style="50" customWidth="1"/>
    <col min="4100" max="4100" width="4.5" style="50" customWidth="1"/>
    <col min="4101" max="4102" width="17.5" style="50" customWidth="1"/>
    <col min="4103" max="4103" width="0.5" style="50" customWidth="1"/>
    <col min="4104" max="4104" width="12.5" style="50" bestFit="1" customWidth="1"/>
    <col min="4105" max="4105" width="9.375" style="50"/>
    <col min="4106" max="4107" width="12.375" style="50" bestFit="1" customWidth="1"/>
    <col min="4108" max="4351" width="9.375" style="50"/>
    <col min="4352" max="4352" width="12.5" style="50" customWidth="1"/>
    <col min="4353" max="4353" width="15.5" style="50" customWidth="1"/>
    <col min="4354" max="4354" width="24" style="50" customWidth="1"/>
    <col min="4355" max="4355" width="9.125" style="50" customWidth="1"/>
    <col min="4356" max="4356" width="4.5" style="50" customWidth="1"/>
    <col min="4357" max="4358" width="17.5" style="50" customWidth="1"/>
    <col min="4359" max="4359" width="0.5" style="50" customWidth="1"/>
    <col min="4360" max="4360" width="12.5" style="50" bestFit="1" customWidth="1"/>
    <col min="4361" max="4361" width="9.375" style="50"/>
    <col min="4362" max="4363" width="12.375" style="50" bestFit="1" customWidth="1"/>
    <col min="4364" max="4607" width="9.375" style="50"/>
    <col min="4608" max="4608" width="12.5" style="50" customWidth="1"/>
    <col min="4609" max="4609" width="15.5" style="50" customWidth="1"/>
    <col min="4610" max="4610" width="24" style="50" customWidth="1"/>
    <col min="4611" max="4611" width="9.125" style="50" customWidth="1"/>
    <col min="4612" max="4612" width="4.5" style="50" customWidth="1"/>
    <col min="4613" max="4614" width="17.5" style="50" customWidth="1"/>
    <col min="4615" max="4615" width="0.5" style="50" customWidth="1"/>
    <col min="4616" max="4616" width="12.5" style="50" bestFit="1" customWidth="1"/>
    <col min="4617" max="4617" width="9.375" style="50"/>
    <col min="4618" max="4619" width="12.375" style="50" bestFit="1" customWidth="1"/>
    <col min="4620" max="4863" width="9.375" style="50"/>
    <col min="4864" max="4864" width="12.5" style="50" customWidth="1"/>
    <col min="4865" max="4865" width="15.5" style="50" customWidth="1"/>
    <col min="4866" max="4866" width="24" style="50" customWidth="1"/>
    <col min="4867" max="4867" width="9.125" style="50" customWidth="1"/>
    <col min="4868" max="4868" width="4.5" style="50" customWidth="1"/>
    <col min="4869" max="4870" width="17.5" style="50" customWidth="1"/>
    <col min="4871" max="4871" width="0.5" style="50" customWidth="1"/>
    <col min="4872" max="4872" width="12.5" style="50" bestFit="1" customWidth="1"/>
    <col min="4873" max="4873" width="9.375" style="50"/>
    <col min="4874" max="4875" width="12.375" style="50" bestFit="1" customWidth="1"/>
    <col min="4876" max="5119" width="9.375" style="50"/>
    <col min="5120" max="5120" width="12.5" style="50" customWidth="1"/>
    <col min="5121" max="5121" width="15.5" style="50" customWidth="1"/>
    <col min="5122" max="5122" width="24" style="50" customWidth="1"/>
    <col min="5123" max="5123" width="9.125" style="50" customWidth="1"/>
    <col min="5124" max="5124" width="4.5" style="50" customWidth="1"/>
    <col min="5125" max="5126" width="17.5" style="50" customWidth="1"/>
    <col min="5127" max="5127" width="0.5" style="50" customWidth="1"/>
    <col min="5128" max="5128" width="12.5" style="50" bestFit="1" customWidth="1"/>
    <col min="5129" max="5129" width="9.375" style="50"/>
    <col min="5130" max="5131" width="12.375" style="50" bestFit="1" customWidth="1"/>
    <col min="5132" max="5375" width="9.375" style="50"/>
    <col min="5376" max="5376" width="12.5" style="50" customWidth="1"/>
    <col min="5377" max="5377" width="15.5" style="50" customWidth="1"/>
    <col min="5378" max="5378" width="24" style="50" customWidth="1"/>
    <col min="5379" max="5379" width="9.125" style="50" customWidth="1"/>
    <col min="5380" max="5380" width="4.5" style="50" customWidth="1"/>
    <col min="5381" max="5382" width="17.5" style="50" customWidth="1"/>
    <col min="5383" max="5383" width="0.5" style="50" customWidth="1"/>
    <col min="5384" max="5384" width="12.5" style="50" bestFit="1" customWidth="1"/>
    <col min="5385" max="5385" width="9.375" style="50"/>
    <col min="5386" max="5387" width="12.375" style="50" bestFit="1" customWidth="1"/>
    <col min="5388" max="5631" width="9.375" style="50"/>
    <col min="5632" max="5632" width="12.5" style="50" customWidth="1"/>
    <col min="5633" max="5633" width="15.5" style="50" customWidth="1"/>
    <col min="5634" max="5634" width="24" style="50" customWidth="1"/>
    <col min="5635" max="5635" width="9.125" style="50" customWidth="1"/>
    <col min="5636" max="5636" width="4.5" style="50" customWidth="1"/>
    <col min="5637" max="5638" width="17.5" style="50" customWidth="1"/>
    <col min="5639" max="5639" width="0.5" style="50" customWidth="1"/>
    <col min="5640" max="5640" width="12.5" style="50" bestFit="1" customWidth="1"/>
    <col min="5641" max="5641" width="9.375" style="50"/>
    <col min="5642" max="5643" width="12.375" style="50" bestFit="1" customWidth="1"/>
    <col min="5644" max="5887" width="9.375" style="50"/>
    <col min="5888" max="5888" width="12.5" style="50" customWidth="1"/>
    <col min="5889" max="5889" width="15.5" style="50" customWidth="1"/>
    <col min="5890" max="5890" width="24" style="50" customWidth="1"/>
    <col min="5891" max="5891" width="9.125" style="50" customWidth="1"/>
    <col min="5892" max="5892" width="4.5" style="50" customWidth="1"/>
    <col min="5893" max="5894" width="17.5" style="50" customWidth="1"/>
    <col min="5895" max="5895" width="0.5" style="50" customWidth="1"/>
    <col min="5896" max="5896" width="12.5" style="50" bestFit="1" customWidth="1"/>
    <col min="5897" max="5897" width="9.375" style="50"/>
    <col min="5898" max="5899" width="12.375" style="50" bestFit="1" customWidth="1"/>
    <col min="5900" max="6143" width="9.375" style="50"/>
    <col min="6144" max="6144" width="12.5" style="50" customWidth="1"/>
    <col min="6145" max="6145" width="15.5" style="50" customWidth="1"/>
    <col min="6146" max="6146" width="24" style="50" customWidth="1"/>
    <col min="6147" max="6147" width="9.125" style="50" customWidth="1"/>
    <col min="6148" max="6148" width="4.5" style="50" customWidth="1"/>
    <col min="6149" max="6150" width="17.5" style="50" customWidth="1"/>
    <col min="6151" max="6151" width="0.5" style="50" customWidth="1"/>
    <col min="6152" max="6152" width="12.5" style="50" bestFit="1" customWidth="1"/>
    <col min="6153" max="6153" width="9.375" style="50"/>
    <col min="6154" max="6155" width="12.375" style="50" bestFit="1" customWidth="1"/>
    <col min="6156" max="6399" width="9.375" style="50"/>
    <col min="6400" max="6400" width="12.5" style="50" customWidth="1"/>
    <col min="6401" max="6401" width="15.5" style="50" customWidth="1"/>
    <col min="6402" max="6402" width="24" style="50" customWidth="1"/>
    <col min="6403" max="6403" width="9.125" style="50" customWidth="1"/>
    <col min="6404" max="6404" width="4.5" style="50" customWidth="1"/>
    <col min="6405" max="6406" width="17.5" style="50" customWidth="1"/>
    <col min="6407" max="6407" width="0.5" style="50" customWidth="1"/>
    <col min="6408" max="6408" width="12.5" style="50" bestFit="1" customWidth="1"/>
    <col min="6409" max="6409" width="9.375" style="50"/>
    <col min="6410" max="6411" width="12.375" style="50" bestFit="1" customWidth="1"/>
    <col min="6412" max="6655" width="9.375" style="50"/>
    <col min="6656" max="6656" width="12.5" style="50" customWidth="1"/>
    <col min="6657" max="6657" width="15.5" style="50" customWidth="1"/>
    <col min="6658" max="6658" width="24" style="50" customWidth="1"/>
    <col min="6659" max="6659" width="9.125" style="50" customWidth="1"/>
    <col min="6660" max="6660" width="4.5" style="50" customWidth="1"/>
    <col min="6661" max="6662" width="17.5" style="50" customWidth="1"/>
    <col min="6663" max="6663" width="0.5" style="50" customWidth="1"/>
    <col min="6664" max="6664" width="12.5" style="50" bestFit="1" customWidth="1"/>
    <col min="6665" max="6665" width="9.375" style="50"/>
    <col min="6666" max="6667" width="12.375" style="50" bestFit="1" customWidth="1"/>
    <col min="6668" max="6911" width="9.375" style="50"/>
    <col min="6912" max="6912" width="12.5" style="50" customWidth="1"/>
    <col min="6913" max="6913" width="15.5" style="50" customWidth="1"/>
    <col min="6914" max="6914" width="24" style="50" customWidth="1"/>
    <col min="6915" max="6915" width="9.125" style="50" customWidth="1"/>
    <col min="6916" max="6916" width="4.5" style="50" customWidth="1"/>
    <col min="6917" max="6918" width="17.5" style="50" customWidth="1"/>
    <col min="6919" max="6919" width="0.5" style="50" customWidth="1"/>
    <col min="6920" max="6920" width="12.5" style="50" bestFit="1" customWidth="1"/>
    <col min="6921" max="6921" width="9.375" style="50"/>
    <col min="6922" max="6923" width="12.375" style="50" bestFit="1" customWidth="1"/>
    <col min="6924" max="7167" width="9.375" style="50"/>
    <col min="7168" max="7168" width="12.5" style="50" customWidth="1"/>
    <col min="7169" max="7169" width="15.5" style="50" customWidth="1"/>
    <col min="7170" max="7170" width="24" style="50" customWidth="1"/>
    <col min="7171" max="7171" width="9.125" style="50" customWidth="1"/>
    <col min="7172" max="7172" width="4.5" style="50" customWidth="1"/>
    <col min="7173" max="7174" width="17.5" style="50" customWidth="1"/>
    <col min="7175" max="7175" width="0.5" style="50" customWidth="1"/>
    <col min="7176" max="7176" width="12.5" style="50" bestFit="1" customWidth="1"/>
    <col min="7177" max="7177" width="9.375" style="50"/>
    <col min="7178" max="7179" width="12.375" style="50" bestFit="1" customWidth="1"/>
    <col min="7180" max="7423" width="9.375" style="50"/>
    <col min="7424" max="7424" width="12.5" style="50" customWidth="1"/>
    <col min="7425" max="7425" width="15.5" style="50" customWidth="1"/>
    <col min="7426" max="7426" width="24" style="50" customWidth="1"/>
    <col min="7427" max="7427" width="9.125" style="50" customWidth="1"/>
    <col min="7428" max="7428" width="4.5" style="50" customWidth="1"/>
    <col min="7429" max="7430" width="17.5" style="50" customWidth="1"/>
    <col min="7431" max="7431" width="0.5" style="50" customWidth="1"/>
    <col min="7432" max="7432" width="12.5" style="50" bestFit="1" customWidth="1"/>
    <col min="7433" max="7433" width="9.375" style="50"/>
    <col min="7434" max="7435" width="12.375" style="50" bestFit="1" customWidth="1"/>
    <col min="7436" max="7679" width="9.375" style="50"/>
    <col min="7680" max="7680" width="12.5" style="50" customWidth="1"/>
    <col min="7681" max="7681" width="15.5" style="50" customWidth="1"/>
    <col min="7682" max="7682" width="24" style="50" customWidth="1"/>
    <col min="7683" max="7683" width="9.125" style="50" customWidth="1"/>
    <col min="7684" max="7684" width="4.5" style="50" customWidth="1"/>
    <col min="7685" max="7686" width="17.5" style="50" customWidth="1"/>
    <col min="7687" max="7687" width="0.5" style="50" customWidth="1"/>
    <col min="7688" max="7688" width="12.5" style="50" bestFit="1" customWidth="1"/>
    <col min="7689" max="7689" width="9.375" style="50"/>
    <col min="7690" max="7691" width="12.375" style="50" bestFit="1" customWidth="1"/>
    <col min="7692" max="7935" width="9.375" style="50"/>
    <col min="7936" max="7936" width="12.5" style="50" customWidth="1"/>
    <col min="7937" max="7937" width="15.5" style="50" customWidth="1"/>
    <col min="7938" max="7938" width="24" style="50" customWidth="1"/>
    <col min="7939" max="7939" width="9.125" style="50" customWidth="1"/>
    <col min="7940" max="7940" width="4.5" style="50" customWidth="1"/>
    <col min="7941" max="7942" width="17.5" style="50" customWidth="1"/>
    <col min="7943" max="7943" width="0.5" style="50" customWidth="1"/>
    <col min="7944" max="7944" width="12.5" style="50" bestFit="1" customWidth="1"/>
    <col min="7945" max="7945" width="9.375" style="50"/>
    <col min="7946" max="7947" width="12.375" style="50" bestFit="1" customWidth="1"/>
    <col min="7948" max="8191" width="9.375" style="50"/>
    <col min="8192" max="8192" width="12.5" style="50" customWidth="1"/>
    <col min="8193" max="8193" width="15.5" style="50" customWidth="1"/>
    <col min="8194" max="8194" width="24" style="50" customWidth="1"/>
    <col min="8195" max="8195" width="9.125" style="50" customWidth="1"/>
    <col min="8196" max="8196" width="4.5" style="50" customWidth="1"/>
    <col min="8197" max="8198" width="17.5" style="50" customWidth="1"/>
    <col min="8199" max="8199" width="0.5" style="50" customWidth="1"/>
    <col min="8200" max="8200" width="12.5" style="50" bestFit="1" customWidth="1"/>
    <col min="8201" max="8201" width="9.375" style="50"/>
    <col min="8202" max="8203" width="12.375" style="50" bestFit="1" customWidth="1"/>
    <col min="8204" max="8447" width="9.375" style="50"/>
    <col min="8448" max="8448" width="12.5" style="50" customWidth="1"/>
    <col min="8449" max="8449" width="15.5" style="50" customWidth="1"/>
    <col min="8450" max="8450" width="24" style="50" customWidth="1"/>
    <col min="8451" max="8451" width="9.125" style="50" customWidth="1"/>
    <col min="8452" max="8452" width="4.5" style="50" customWidth="1"/>
    <col min="8453" max="8454" width="17.5" style="50" customWidth="1"/>
    <col min="8455" max="8455" width="0.5" style="50" customWidth="1"/>
    <col min="8456" max="8456" width="12.5" style="50" bestFit="1" customWidth="1"/>
    <col min="8457" max="8457" width="9.375" style="50"/>
    <col min="8458" max="8459" width="12.375" style="50" bestFit="1" customWidth="1"/>
    <col min="8460" max="8703" width="9.375" style="50"/>
    <col min="8704" max="8704" width="12.5" style="50" customWidth="1"/>
    <col min="8705" max="8705" width="15.5" style="50" customWidth="1"/>
    <col min="8706" max="8706" width="24" style="50" customWidth="1"/>
    <col min="8707" max="8707" width="9.125" style="50" customWidth="1"/>
    <col min="8708" max="8708" width="4.5" style="50" customWidth="1"/>
    <col min="8709" max="8710" width="17.5" style="50" customWidth="1"/>
    <col min="8711" max="8711" width="0.5" style="50" customWidth="1"/>
    <col min="8712" max="8712" width="12.5" style="50" bestFit="1" customWidth="1"/>
    <col min="8713" max="8713" width="9.375" style="50"/>
    <col min="8714" max="8715" width="12.375" style="50" bestFit="1" customWidth="1"/>
    <col min="8716" max="8959" width="9.375" style="50"/>
    <col min="8960" max="8960" width="12.5" style="50" customWidth="1"/>
    <col min="8961" max="8961" width="15.5" style="50" customWidth="1"/>
    <col min="8962" max="8962" width="24" style="50" customWidth="1"/>
    <col min="8963" max="8963" width="9.125" style="50" customWidth="1"/>
    <col min="8964" max="8964" width="4.5" style="50" customWidth="1"/>
    <col min="8965" max="8966" width="17.5" style="50" customWidth="1"/>
    <col min="8967" max="8967" width="0.5" style="50" customWidth="1"/>
    <col min="8968" max="8968" width="12.5" style="50" bestFit="1" customWidth="1"/>
    <col min="8969" max="8969" width="9.375" style="50"/>
    <col min="8970" max="8971" width="12.375" style="50" bestFit="1" customWidth="1"/>
    <col min="8972" max="9215" width="9.375" style="50"/>
    <col min="9216" max="9216" width="12.5" style="50" customWidth="1"/>
    <col min="9217" max="9217" width="15.5" style="50" customWidth="1"/>
    <col min="9218" max="9218" width="24" style="50" customWidth="1"/>
    <col min="9219" max="9219" width="9.125" style="50" customWidth="1"/>
    <col min="9220" max="9220" width="4.5" style="50" customWidth="1"/>
    <col min="9221" max="9222" width="17.5" style="50" customWidth="1"/>
    <col min="9223" max="9223" width="0.5" style="50" customWidth="1"/>
    <col min="9224" max="9224" width="12.5" style="50" bestFit="1" customWidth="1"/>
    <col min="9225" max="9225" width="9.375" style="50"/>
    <col min="9226" max="9227" width="12.375" style="50" bestFit="1" customWidth="1"/>
    <col min="9228" max="9471" width="9.375" style="50"/>
    <col min="9472" max="9472" width="12.5" style="50" customWidth="1"/>
    <col min="9473" max="9473" width="15.5" style="50" customWidth="1"/>
    <col min="9474" max="9474" width="24" style="50" customWidth="1"/>
    <col min="9475" max="9475" width="9.125" style="50" customWidth="1"/>
    <col min="9476" max="9476" width="4.5" style="50" customWidth="1"/>
    <col min="9477" max="9478" width="17.5" style="50" customWidth="1"/>
    <col min="9479" max="9479" width="0.5" style="50" customWidth="1"/>
    <col min="9480" max="9480" width="12.5" style="50" bestFit="1" customWidth="1"/>
    <col min="9481" max="9481" width="9.375" style="50"/>
    <col min="9482" max="9483" width="12.375" style="50" bestFit="1" customWidth="1"/>
    <col min="9484" max="9727" width="9.375" style="50"/>
    <col min="9728" max="9728" width="12.5" style="50" customWidth="1"/>
    <col min="9729" max="9729" width="15.5" style="50" customWidth="1"/>
    <col min="9730" max="9730" width="24" style="50" customWidth="1"/>
    <col min="9731" max="9731" width="9.125" style="50" customWidth="1"/>
    <col min="9732" max="9732" width="4.5" style="50" customWidth="1"/>
    <col min="9733" max="9734" width="17.5" style="50" customWidth="1"/>
    <col min="9735" max="9735" width="0.5" style="50" customWidth="1"/>
    <col min="9736" max="9736" width="12.5" style="50" bestFit="1" customWidth="1"/>
    <col min="9737" max="9737" width="9.375" style="50"/>
    <col min="9738" max="9739" width="12.375" style="50" bestFit="1" customWidth="1"/>
    <col min="9740" max="9983" width="9.375" style="50"/>
    <col min="9984" max="9984" width="12.5" style="50" customWidth="1"/>
    <col min="9985" max="9985" width="15.5" style="50" customWidth="1"/>
    <col min="9986" max="9986" width="24" style="50" customWidth="1"/>
    <col min="9987" max="9987" width="9.125" style="50" customWidth="1"/>
    <col min="9988" max="9988" width="4.5" style="50" customWidth="1"/>
    <col min="9989" max="9990" width="17.5" style="50" customWidth="1"/>
    <col min="9991" max="9991" width="0.5" style="50" customWidth="1"/>
    <col min="9992" max="9992" width="12.5" style="50" bestFit="1" customWidth="1"/>
    <col min="9993" max="9993" width="9.375" style="50"/>
    <col min="9994" max="9995" width="12.375" style="50" bestFit="1" customWidth="1"/>
    <col min="9996" max="10239" width="9.375" style="50"/>
    <col min="10240" max="10240" width="12.5" style="50" customWidth="1"/>
    <col min="10241" max="10241" width="15.5" style="50" customWidth="1"/>
    <col min="10242" max="10242" width="24" style="50" customWidth="1"/>
    <col min="10243" max="10243" width="9.125" style="50" customWidth="1"/>
    <col min="10244" max="10244" width="4.5" style="50" customWidth="1"/>
    <col min="10245" max="10246" width="17.5" style="50" customWidth="1"/>
    <col min="10247" max="10247" width="0.5" style="50" customWidth="1"/>
    <col min="10248" max="10248" width="12.5" style="50" bestFit="1" customWidth="1"/>
    <col min="10249" max="10249" width="9.375" style="50"/>
    <col min="10250" max="10251" width="12.375" style="50" bestFit="1" customWidth="1"/>
    <col min="10252" max="10495" width="9.375" style="50"/>
    <col min="10496" max="10496" width="12.5" style="50" customWidth="1"/>
    <col min="10497" max="10497" width="15.5" style="50" customWidth="1"/>
    <col min="10498" max="10498" width="24" style="50" customWidth="1"/>
    <col min="10499" max="10499" width="9.125" style="50" customWidth="1"/>
    <col min="10500" max="10500" width="4.5" style="50" customWidth="1"/>
    <col min="10501" max="10502" width="17.5" style="50" customWidth="1"/>
    <col min="10503" max="10503" width="0.5" style="50" customWidth="1"/>
    <col min="10504" max="10504" width="12.5" style="50" bestFit="1" customWidth="1"/>
    <col min="10505" max="10505" width="9.375" style="50"/>
    <col min="10506" max="10507" width="12.375" style="50" bestFit="1" customWidth="1"/>
    <col min="10508" max="10751" width="9.375" style="50"/>
    <col min="10752" max="10752" width="12.5" style="50" customWidth="1"/>
    <col min="10753" max="10753" width="15.5" style="50" customWidth="1"/>
    <col min="10754" max="10754" width="24" style="50" customWidth="1"/>
    <col min="10755" max="10755" width="9.125" style="50" customWidth="1"/>
    <col min="10756" max="10756" width="4.5" style="50" customWidth="1"/>
    <col min="10757" max="10758" width="17.5" style="50" customWidth="1"/>
    <col min="10759" max="10759" width="0.5" style="50" customWidth="1"/>
    <col min="10760" max="10760" width="12.5" style="50" bestFit="1" customWidth="1"/>
    <col min="10761" max="10761" width="9.375" style="50"/>
    <col min="10762" max="10763" width="12.375" style="50" bestFit="1" customWidth="1"/>
    <col min="10764" max="11007" width="9.375" style="50"/>
    <col min="11008" max="11008" width="12.5" style="50" customWidth="1"/>
    <col min="11009" max="11009" width="15.5" style="50" customWidth="1"/>
    <col min="11010" max="11010" width="24" style="50" customWidth="1"/>
    <col min="11011" max="11011" width="9.125" style="50" customWidth="1"/>
    <col min="11012" max="11012" width="4.5" style="50" customWidth="1"/>
    <col min="11013" max="11014" width="17.5" style="50" customWidth="1"/>
    <col min="11015" max="11015" width="0.5" style="50" customWidth="1"/>
    <col min="11016" max="11016" width="12.5" style="50" bestFit="1" customWidth="1"/>
    <col min="11017" max="11017" width="9.375" style="50"/>
    <col min="11018" max="11019" width="12.375" style="50" bestFit="1" customWidth="1"/>
    <col min="11020" max="11263" width="9.375" style="50"/>
    <col min="11264" max="11264" width="12.5" style="50" customWidth="1"/>
    <col min="11265" max="11265" width="15.5" style="50" customWidth="1"/>
    <col min="11266" max="11266" width="24" style="50" customWidth="1"/>
    <col min="11267" max="11267" width="9.125" style="50" customWidth="1"/>
    <col min="11268" max="11268" width="4.5" style="50" customWidth="1"/>
    <col min="11269" max="11270" width="17.5" style="50" customWidth="1"/>
    <col min="11271" max="11271" width="0.5" style="50" customWidth="1"/>
    <col min="11272" max="11272" width="12.5" style="50" bestFit="1" customWidth="1"/>
    <col min="11273" max="11273" width="9.375" style="50"/>
    <col min="11274" max="11275" width="12.375" style="50" bestFit="1" customWidth="1"/>
    <col min="11276" max="11519" width="9.375" style="50"/>
    <col min="11520" max="11520" width="12.5" style="50" customWidth="1"/>
    <col min="11521" max="11521" width="15.5" style="50" customWidth="1"/>
    <col min="11522" max="11522" width="24" style="50" customWidth="1"/>
    <col min="11523" max="11523" width="9.125" style="50" customWidth="1"/>
    <col min="11524" max="11524" width="4.5" style="50" customWidth="1"/>
    <col min="11525" max="11526" width="17.5" style="50" customWidth="1"/>
    <col min="11527" max="11527" width="0.5" style="50" customWidth="1"/>
    <col min="11528" max="11528" width="12.5" style="50" bestFit="1" customWidth="1"/>
    <col min="11529" max="11529" width="9.375" style="50"/>
    <col min="11530" max="11531" width="12.375" style="50" bestFit="1" customWidth="1"/>
    <col min="11532" max="11775" width="9.375" style="50"/>
    <col min="11776" max="11776" width="12.5" style="50" customWidth="1"/>
    <col min="11777" max="11777" width="15.5" style="50" customWidth="1"/>
    <col min="11778" max="11778" width="24" style="50" customWidth="1"/>
    <col min="11779" max="11779" width="9.125" style="50" customWidth="1"/>
    <col min="11780" max="11780" width="4.5" style="50" customWidth="1"/>
    <col min="11781" max="11782" width="17.5" style="50" customWidth="1"/>
    <col min="11783" max="11783" width="0.5" style="50" customWidth="1"/>
    <col min="11784" max="11784" width="12.5" style="50" bestFit="1" customWidth="1"/>
    <col min="11785" max="11785" width="9.375" style="50"/>
    <col min="11786" max="11787" width="12.375" style="50" bestFit="1" customWidth="1"/>
    <col min="11788" max="12031" width="9.375" style="50"/>
    <col min="12032" max="12032" width="12.5" style="50" customWidth="1"/>
    <col min="12033" max="12033" width="15.5" style="50" customWidth="1"/>
    <col min="12034" max="12034" width="24" style="50" customWidth="1"/>
    <col min="12035" max="12035" width="9.125" style="50" customWidth="1"/>
    <col min="12036" max="12036" width="4.5" style="50" customWidth="1"/>
    <col min="12037" max="12038" width="17.5" style="50" customWidth="1"/>
    <col min="12039" max="12039" width="0.5" style="50" customWidth="1"/>
    <col min="12040" max="12040" width="12.5" style="50" bestFit="1" customWidth="1"/>
    <col min="12041" max="12041" width="9.375" style="50"/>
    <col min="12042" max="12043" width="12.375" style="50" bestFit="1" customWidth="1"/>
    <col min="12044" max="12287" width="9.375" style="50"/>
    <col min="12288" max="12288" width="12.5" style="50" customWidth="1"/>
    <col min="12289" max="12289" width="15.5" style="50" customWidth="1"/>
    <col min="12290" max="12290" width="24" style="50" customWidth="1"/>
    <col min="12291" max="12291" width="9.125" style="50" customWidth="1"/>
    <col min="12292" max="12292" width="4.5" style="50" customWidth="1"/>
    <col min="12293" max="12294" width="17.5" style="50" customWidth="1"/>
    <col min="12295" max="12295" width="0.5" style="50" customWidth="1"/>
    <col min="12296" max="12296" width="12.5" style="50" bestFit="1" customWidth="1"/>
    <col min="12297" max="12297" width="9.375" style="50"/>
    <col min="12298" max="12299" width="12.375" style="50" bestFit="1" customWidth="1"/>
    <col min="12300" max="12543" width="9.375" style="50"/>
    <col min="12544" max="12544" width="12.5" style="50" customWidth="1"/>
    <col min="12545" max="12545" width="15.5" style="50" customWidth="1"/>
    <col min="12546" max="12546" width="24" style="50" customWidth="1"/>
    <col min="12547" max="12547" width="9.125" style="50" customWidth="1"/>
    <col min="12548" max="12548" width="4.5" style="50" customWidth="1"/>
    <col min="12549" max="12550" width="17.5" style="50" customWidth="1"/>
    <col min="12551" max="12551" width="0.5" style="50" customWidth="1"/>
    <col min="12552" max="12552" width="12.5" style="50" bestFit="1" customWidth="1"/>
    <col min="12553" max="12553" width="9.375" style="50"/>
    <col min="12554" max="12555" width="12.375" style="50" bestFit="1" customWidth="1"/>
    <col min="12556" max="12799" width="9.375" style="50"/>
    <col min="12800" max="12800" width="12.5" style="50" customWidth="1"/>
    <col min="12801" max="12801" width="15.5" style="50" customWidth="1"/>
    <col min="12802" max="12802" width="24" style="50" customWidth="1"/>
    <col min="12803" max="12803" width="9.125" style="50" customWidth="1"/>
    <col min="12804" max="12804" width="4.5" style="50" customWidth="1"/>
    <col min="12805" max="12806" width="17.5" style="50" customWidth="1"/>
    <col min="12807" max="12807" width="0.5" style="50" customWidth="1"/>
    <col min="12808" max="12808" width="12.5" style="50" bestFit="1" customWidth="1"/>
    <col min="12809" max="12809" width="9.375" style="50"/>
    <col min="12810" max="12811" width="12.375" style="50" bestFit="1" customWidth="1"/>
    <col min="12812" max="13055" width="9.375" style="50"/>
    <col min="13056" max="13056" width="12.5" style="50" customWidth="1"/>
    <col min="13057" max="13057" width="15.5" style="50" customWidth="1"/>
    <col min="13058" max="13058" width="24" style="50" customWidth="1"/>
    <col min="13059" max="13059" width="9.125" style="50" customWidth="1"/>
    <col min="13060" max="13060" width="4.5" style="50" customWidth="1"/>
    <col min="13061" max="13062" width="17.5" style="50" customWidth="1"/>
    <col min="13063" max="13063" width="0.5" style="50" customWidth="1"/>
    <col min="13064" max="13064" width="12.5" style="50" bestFit="1" customWidth="1"/>
    <col min="13065" max="13065" width="9.375" style="50"/>
    <col min="13066" max="13067" width="12.375" style="50" bestFit="1" customWidth="1"/>
    <col min="13068" max="13311" width="9.375" style="50"/>
    <col min="13312" max="13312" width="12.5" style="50" customWidth="1"/>
    <col min="13313" max="13313" width="15.5" style="50" customWidth="1"/>
    <col min="13314" max="13314" width="24" style="50" customWidth="1"/>
    <col min="13315" max="13315" width="9.125" style="50" customWidth="1"/>
    <col min="13316" max="13316" width="4.5" style="50" customWidth="1"/>
    <col min="13317" max="13318" width="17.5" style="50" customWidth="1"/>
    <col min="13319" max="13319" width="0.5" style="50" customWidth="1"/>
    <col min="13320" max="13320" width="12.5" style="50" bestFit="1" customWidth="1"/>
    <col min="13321" max="13321" width="9.375" style="50"/>
    <col min="13322" max="13323" width="12.375" style="50" bestFit="1" customWidth="1"/>
    <col min="13324" max="13567" width="9.375" style="50"/>
    <col min="13568" max="13568" width="12.5" style="50" customWidth="1"/>
    <col min="13569" max="13569" width="15.5" style="50" customWidth="1"/>
    <col min="13570" max="13570" width="24" style="50" customWidth="1"/>
    <col min="13571" max="13571" width="9.125" style="50" customWidth="1"/>
    <col min="13572" max="13572" width="4.5" style="50" customWidth="1"/>
    <col min="13573" max="13574" width="17.5" style="50" customWidth="1"/>
    <col min="13575" max="13575" width="0.5" style="50" customWidth="1"/>
    <col min="13576" max="13576" width="12.5" style="50" bestFit="1" customWidth="1"/>
    <col min="13577" max="13577" width="9.375" style="50"/>
    <col min="13578" max="13579" width="12.375" style="50" bestFit="1" customWidth="1"/>
    <col min="13580" max="13823" width="9.375" style="50"/>
    <col min="13824" max="13824" width="12.5" style="50" customWidth="1"/>
    <col min="13825" max="13825" width="15.5" style="50" customWidth="1"/>
    <col min="13826" max="13826" width="24" style="50" customWidth="1"/>
    <col min="13827" max="13827" width="9.125" style="50" customWidth="1"/>
    <col min="13828" max="13828" width="4.5" style="50" customWidth="1"/>
    <col min="13829" max="13830" width="17.5" style="50" customWidth="1"/>
    <col min="13831" max="13831" width="0.5" style="50" customWidth="1"/>
    <col min="13832" max="13832" width="12.5" style="50" bestFit="1" customWidth="1"/>
    <col min="13833" max="13833" width="9.375" style="50"/>
    <col min="13834" max="13835" width="12.375" style="50" bestFit="1" customWidth="1"/>
    <col min="13836" max="14079" width="9.375" style="50"/>
    <col min="14080" max="14080" width="12.5" style="50" customWidth="1"/>
    <col min="14081" max="14081" width="15.5" style="50" customWidth="1"/>
    <col min="14082" max="14082" width="24" style="50" customWidth="1"/>
    <col min="14083" max="14083" width="9.125" style="50" customWidth="1"/>
    <col min="14084" max="14084" width="4.5" style="50" customWidth="1"/>
    <col min="14085" max="14086" width="17.5" style="50" customWidth="1"/>
    <col min="14087" max="14087" width="0.5" style="50" customWidth="1"/>
    <col min="14088" max="14088" width="12.5" style="50" bestFit="1" customWidth="1"/>
    <col min="14089" max="14089" width="9.375" style="50"/>
    <col min="14090" max="14091" width="12.375" style="50" bestFit="1" customWidth="1"/>
    <col min="14092" max="14335" width="9.375" style="50"/>
    <col min="14336" max="14336" width="12.5" style="50" customWidth="1"/>
    <col min="14337" max="14337" width="15.5" style="50" customWidth="1"/>
    <col min="14338" max="14338" width="24" style="50" customWidth="1"/>
    <col min="14339" max="14339" width="9.125" style="50" customWidth="1"/>
    <col min="14340" max="14340" width="4.5" style="50" customWidth="1"/>
    <col min="14341" max="14342" width="17.5" style="50" customWidth="1"/>
    <col min="14343" max="14343" width="0.5" style="50" customWidth="1"/>
    <col min="14344" max="14344" width="12.5" style="50" bestFit="1" customWidth="1"/>
    <col min="14345" max="14345" width="9.375" style="50"/>
    <col min="14346" max="14347" width="12.375" style="50" bestFit="1" customWidth="1"/>
    <col min="14348" max="14591" width="9.375" style="50"/>
    <col min="14592" max="14592" width="12.5" style="50" customWidth="1"/>
    <col min="14593" max="14593" width="15.5" style="50" customWidth="1"/>
    <col min="14594" max="14594" width="24" style="50" customWidth="1"/>
    <col min="14595" max="14595" width="9.125" style="50" customWidth="1"/>
    <col min="14596" max="14596" width="4.5" style="50" customWidth="1"/>
    <col min="14597" max="14598" width="17.5" style="50" customWidth="1"/>
    <col min="14599" max="14599" width="0.5" style="50" customWidth="1"/>
    <col min="14600" max="14600" width="12.5" style="50" bestFit="1" customWidth="1"/>
    <col min="14601" max="14601" width="9.375" style="50"/>
    <col min="14602" max="14603" width="12.375" style="50" bestFit="1" customWidth="1"/>
    <col min="14604" max="14847" width="9.375" style="50"/>
    <col min="14848" max="14848" width="12.5" style="50" customWidth="1"/>
    <col min="14849" max="14849" width="15.5" style="50" customWidth="1"/>
    <col min="14850" max="14850" width="24" style="50" customWidth="1"/>
    <col min="14851" max="14851" width="9.125" style="50" customWidth="1"/>
    <col min="14852" max="14852" width="4.5" style="50" customWidth="1"/>
    <col min="14853" max="14854" width="17.5" style="50" customWidth="1"/>
    <col min="14855" max="14855" width="0.5" style="50" customWidth="1"/>
    <col min="14856" max="14856" width="12.5" style="50" bestFit="1" customWidth="1"/>
    <col min="14857" max="14857" width="9.375" style="50"/>
    <col min="14858" max="14859" width="12.375" style="50" bestFit="1" customWidth="1"/>
    <col min="14860" max="15103" width="9.375" style="50"/>
    <col min="15104" max="15104" width="12.5" style="50" customWidth="1"/>
    <col min="15105" max="15105" width="15.5" style="50" customWidth="1"/>
    <col min="15106" max="15106" width="24" style="50" customWidth="1"/>
    <col min="15107" max="15107" width="9.125" style="50" customWidth="1"/>
    <col min="15108" max="15108" width="4.5" style="50" customWidth="1"/>
    <col min="15109" max="15110" width="17.5" style="50" customWidth="1"/>
    <col min="15111" max="15111" width="0.5" style="50" customWidth="1"/>
    <col min="15112" max="15112" width="12.5" style="50" bestFit="1" customWidth="1"/>
    <col min="15113" max="15113" width="9.375" style="50"/>
    <col min="15114" max="15115" width="12.375" style="50" bestFit="1" customWidth="1"/>
    <col min="15116" max="15359" width="9.375" style="50"/>
    <col min="15360" max="15360" width="12.5" style="50" customWidth="1"/>
    <col min="15361" max="15361" width="15.5" style="50" customWidth="1"/>
    <col min="15362" max="15362" width="24" style="50" customWidth="1"/>
    <col min="15363" max="15363" width="9.125" style="50" customWidth="1"/>
    <col min="15364" max="15364" width="4.5" style="50" customWidth="1"/>
    <col min="15365" max="15366" width="17.5" style="50" customWidth="1"/>
    <col min="15367" max="15367" width="0.5" style="50" customWidth="1"/>
    <col min="15368" max="15368" width="12.5" style="50" bestFit="1" customWidth="1"/>
    <col min="15369" max="15369" width="9.375" style="50"/>
    <col min="15370" max="15371" width="12.375" style="50" bestFit="1" customWidth="1"/>
    <col min="15372" max="15615" width="9.375" style="50"/>
    <col min="15616" max="15616" width="12.5" style="50" customWidth="1"/>
    <col min="15617" max="15617" width="15.5" style="50" customWidth="1"/>
    <col min="15618" max="15618" width="24" style="50" customWidth="1"/>
    <col min="15619" max="15619" width="9.125" style="50" customWidth="1"/>
    <col min="15620" max="15620" width="4.5" style="50" customWidth="1"/>
    <col min="15621" max="15622" width="17.5" style="50" customWidth="1"/>
    <col min="15623" max="15623" width="0.5" style="50" customWidth="1"/>
    <col min="15624" max="15624" width="12.5" style="50" bestFit="1" customWidth="1"/>
    <col min="15625" max="15625" width="9.375" style="50"/>
    <col min="15626" max="15627" width="12.375" style="50" bestFit="1" customWidth="1"/>
    <col min="15628" max="15871" width="9.375" style="50"/>
    <col min="15872" max="15872" width="12.5" style="50" customWidth="1"/>
    <col min="15873" max="15873" width="15.5" style="50" customWidth="1"/>
    <col min="15874" max="15874" width="24" style="50" customWidth="1"/>
    <col min="15875" max="15875" width="9.125" style="50" customWidth="1"/>
    <col min="15876" max="15876" width="4.5" style="50" customWidth="1"/>
    <col min="15877" max="15878" width="17.5" style="50" customWidth="1"/>
    <col min="15879" max="15879" width="0.5" style="50" customWidth="1"/>
    <col min="15880" max="15880" width="12.5" style="50" bestFit="1" customWidth="1"/>
    <col min="15881" max="15881" width="9.375" style="50"/>
    <col min="15882" max="15883" width="12.375" style="50" bestFit="1" customWidth="1"/>
    <col min="15884" max="16127" width="9.375" style="50"/>
    <col min="16128" max="16128" width="12.5" style="50" customWidth="1"/>
    <col min="16129" max="16129" width="15.5" style="50" customWidth="1"/>
    <col min="16130" max="16130" width="24" style="50" customWidth="1"/>
    <col min="16131" max="16131" width="9.125" style="50" customWidth="1"/>
    <col min="16132" max="16132" width="4.5" style="50" customWidth="1"/>
    <col min="16133" max="16134" width="17.5" style="50" customWidth="1"/>
    <col min="16135" max="16135" width="0.5" style="50" customWidth="1"/>
    <col min="16136" max="16136" width="12.5" style="50" bestFit="1" customWidth="1"/>
    <col min="16137" max="16137" width="9.375" style="50"/>
    <col min="16138" max="16139" width="12.375" style="50" bestFit="1" customWidth="1"/>
    <col min="16140" max="16384" width="9.375" style="50"/>
  </cols>
  <sheetData>
    <row r="1" spans="2:11" x14ac:dyDescent="0.2">
      <c r="B1" s="242"/>
      <c r="C1" s="242"/>
      <c r="D1" s="242"/>
      <c r="E1" s="242"/>
      <c r="F1" s="242"/>
      <c r="G1" s="49"/>
    </row>
    <row r="2" spans="2:11" s="35" customFormat="1" x14ac:dyDescent="0.2">
      <c r="B2" s="37" t="str">
        <f>'المركز المالي'!B1</f>
        <v xml:space="preserve">جمعية الدعوة والإرشاد وتوعية الجاليات بالروضة </v>
      </c>
      <c r="C2" s="37"/>
      <c r="D2" s="37"/>
      <c r="E2" s="36"/>
      <c r="F2" s="37"/>
      <c r="G2" s="37"/>
      <c r="H2" s="37"/>
      <c r="I2" s="37"/>
      <c r="J2" s="37"/>
      <c r="K2" s="37"/>
    </row>
    <row r="3" spans="2:11" s="35" customFormat="1" x14ac:dyDescent="0.2">
      <c r="B3" s="27" t="str">
        <f>'المركز المالي'!B2</f>
        <v>مسجلة بالمركز الوطني لتنمية القطاع غير الربحي  برقم (3415)</v>
      </c>
      <c r="C3" s="209"/>
      <c r="D3" s="209"/>
      <c r="E3" s="84"/>
      <c r="F3" s="84"/>
      <c r="G3" s="84"/>
      <c r="H3" s="84"/>
      <c r="I3" s="84"/>
      <c r="J3" s="84"/>
    </row>
    <row r="4" spans="2:11" s="35" customFormat="1" x14ac:dyDescent="0.2">
      <c r="B4" s="84" t="s">
        <v>938</v>
      </c>
      <c r="C4" s="208"/>
      <c r="D4" s="208"/>
      <c r="E4" s="36"/>
      <c r="H4" s="84"/>
      <c r="I4" s="84"/>
      <c r="J4" s="84"/>
      <c r="K4" s="84"/>
    </row>
    <row r="5" spans="2:11" s="35" customFormat="1" x14ac:dyDescent="0.2">
      <c r="B5" s="38" t="s">
        <v>12</v>
      </c>
      <c r="C5" s="38"/>
      <c r="D5" s="38"/>
      <c r="E5" s="126"/>
      <c r="F5" s="38"/>
      <c r="G5" s="38"/>
      <c r="H5" s="84"/>
      <c r="I5" s="84"/>
      <c r="J5" s="84"/>
      <c r="K5" s="84"/>
    </row>
    <row r="6" spans="2:11" ht="6" customHeight="1" x14ac:dyDescent="0.2">
      <c r="B6" s="84"/>
      <c r="C6" s="208"/>
      <c r="D6" s="208"/>
      <c r="E6" s="50"/>
      <c r="F6" s="50"/>
      <c r="G6" s="51"/>
    </row>
    <row r="7" spans="2:11" x14ac:dyDescent="0.2">
      <c r="B7" s="63" t="s">
        <v>161</v>
      </c>
      <c r="C7" s="64" t="s">
        <v>899</v>
      </c>
      <c r="D7" s="63"/>
      <c r="E7" s="64" t="s">
        <v>85</v>
      </c>
      <c r="F7" s="50"/>
      <c r="G7" s="64" t="s">
        <v>22</v>
      </c>
    </row>
    <row r="8" spans="2:11" x14ac:dyDescent="0.2">
      <c r="B8" s="59" t="s">
        <v>31</v>
      </c>
      <c r="C8" s="52"/>
      <c r="D8" s="59"/>
      <c r="E8" s="52"/>
      <c r="F8" s="50"/>
      <c r="G8" s="52"/>
    </row>
    <row r="9" spans="2:11" ht="25.5" customHeight="1" x14ac:dyDescent="0.2">
      <c r="B9" s="210" t="s">
        <v>924</v>
      </c>
      <c r="C9" s="15">
        <v>115106413</v>
      </c>
      <c r="D9" s="210"/>
      <c r="E9" s="15">
        <v>43772708</v>
      </c>
      <c r="F9" s="50"/>
      <c r="G9" s="15">
        <f>SUM(C9:E9)</f>
        <v>158879121</v>
      </c>
    </row>
    <row r="10" spans="2:11" ht="25.5" customHeight="1" x14ac:dyDescent="0.2">
      <c r="B10" s="210" t="s">
        <v>928</v>
      </c>
      <c r="C10" s="15">
        <v>0</v>
      </c>
      <c r="D10" s="210"/>
      <c r="E10" s="15">
        <v>17193242</v>
      </c>
      <c r="F10" s="50"/>
      <c r="G10" s="15">
        <f t="shared" ref="G10" si="0">SUM(C10:E10)</f>
        <v>17193242</v>
      </c>
    </row>
    <row r="11" spans="2:11" ht="25.5" customHeight="1" x14ac:dyDescent="0.2">
      <c r="B11" s="210" t="s">
        <v>925</v>
      </c>
      <c r="C11" s="21">
        <f>SUM(C9:C10)</f>
        <v>115106413</v>
      </c>
      <c r="D11" s="210"/>
      <c r="E11" s="21">
        <f>SUM(E9:E10)</f>
        <v>60965950</v>
      </c>
      <c r="F11" s="50"/>
      <c r="G11" s="21">
        <f>SUM(G9:G10)</f>
        <v>176072363</v>
      </c>
    </row>
    <row r="12" spans="2:11" x14ac:dyDescent="0.2">
      <c r="B12" s="59" t="s">
        <v>922</v>
      </c>
      <c r="C12" s="15"/>
      <c r="D12" s="59"/>
      <c r="E12" s="15"/>
      <c r="F12" s="50"/>
      <c r="G12" s="15"/>
    </row>
    <row r="13" spans="2:11" ht="29.25" customHeight="1" x14ac:dyDescent="0.2">
      <c r="B13" s="210" t="s">
        <v>924</v>
      </c>
      <c r="C13" s="15">
        <v>0</v>
      </c>
      <c r="D13" s="210"/>
      <c r="E13" s="15">
        <v>19040194</v>
      </c>
      <c r="F13" s="50"/>
      <c r="G13" s="15">
        <f>SUM(C13:E13)</f>
        <v>19040194</v>
      </c>
    </row>
    <row r="14" spans="2:11" ht="29.25" customHeight="1" x14ac:dyDescent="0.2">
      <c r="B14" s="210" t="s">
        <v>23</v>
      </c>
      <c r="C14" s="15">
        <v>0</v>
      </c>
      <c r="D14" s="210"/>
      <c r="E14" s="15">
        <v>1094318</v>
      </c>
      <c r="F14" s="50"/>
      <c r="G14" s="15">
        <f>SUM(C14:E14)</f>
        <v>1094318</v>
      </c>
    </row>
    <row r="15" spans="2:11" ht="29.25" customHeight="1" x14ac:dyDescent="0.2">
      <c r="B15" s="210" t="s">
        <v>925</v>
      </c>
      <c r="C15" s="21">
        <f>SUM(C13:C14)</f>
        <v>0</v>
      </c>
      <c r="D15" s="210"/>
      <c r="E15" s="21">
        <f>SUM(E13:E14)</f>
        <v>20134512</v>
      </c>
      <c r="F15" s="50"/>
      <c r="G15" s="21">
        <f>SUM(G13:G14)</f>
        <v>20134512</v>
      </c>
    </row>
    <row r="16" spans="2:11" ht="21.75" customHeight="1" x14ac:dyDescent="0.2">
      <c r="B16" s="59" t="s">
        <v>26</v>
      </c>
      <c r="C16" s="15"/>
      <c r="D16" s="59"/>
      <c r="E16" s="15"/>
      <c r="F16" s="50"/>
      <c r="G16" s="15"/>
    </row>
    <row r="17" spans="2:24" s="53" customFormat="1" ht="30" customHeight="1" thickBot="1" x14ac:dyDescent="0.25">
      <c r="B17" s="211" t="s">
        <v>926</v>
      </c>
      <c r="C17" s="17">
        <f>C11-C15</f>
        <v>115106413</v>
      </c>
      <c r="D17" s="211"/>
      <c r="E17" s="17">
        <f>E11-E15</f>
        <v>40831438</v>
      </c>
      <c r="F17" s="52"/>
      <c r="G17" s="17">
        <f>G11-G15</f>
        <v>155937851</v>
      </c>
      <c r="H17" s="50"/>
      <c r="I17" s="50"/>
      <c r="J17" s="50"/>
      <c r="K17" s="50"/>
      <c r="L17" s="50"/>
      <c r="M17" s="50"/>
      <c r="N17" s="50"/>
      <c r="O17" s="50"/>
      <c r="P17" s="50"/>
      <c r="Q17" s="50"/>
      <c r="R17" s="50"/>
      <c r="S17" s="50"/>
      <c r="T17" s="50"/>
      <c r="U17" s="50"/>
      <c r="V17" s="50"/>
      <c r="W17" s="50"/>
      <c r="X17" s="50"/>
    </row>
    <row r="18" spans="2:24" s="53" customFormat="1" ht="30" customHeight="1" thickTop="1" x14ac:dyDescent="0.2">
      <c r="B18" s="211" t="s">
        <v>939</v>
      </c>
      <c r="C18" s="67">
        <f>C9-C13</f>
        <v>115106413</v>
      </c>
      <c r="D18" s="211"/>
      <c r="E18" s="67">
        <f>E9-E13</f>
        <v>24732514</v>
      </c>
      <c r="F18" s="52"/>
      <c r="G18" s="67">
        <f>G9-G13</f>
        <v>139838927</v>
      </c>
      <c r="H18" s="50"/>
      <c r="I18" s="50"/>
      <c r="J18" s="50"/>
      <c r="K18" s="50"/>
      <c r="L18" s="50"/>
      <c r="M18" s="50"/>
      <c r="N18" s="50"/>
      <c r="O18" s="50"/>
      <c r="P18" s="50"/>
      <c r="Q18" s="50"/>
      <c r="R18" s="50"/>
      <c r="S18" s="50"/>
      <c r="T18" s="50"/>
      <c r="U18" s="50"/>
      <c r="V18" s="50"/>
      <c r="W18" s="50"/>
      <c r="X18" s="50"/>
    </row>
    <row r="19" spans="2:24" s="53" customFormat="1" x14ac:dyDescent="0.2">
      <c r="B19" s="211"/>
      <c r="C19" s="219"/>
      <c r="D19" s="211"/>
      <c r="E19" s="219"/>
      <c r="F19" s="52"/>
      <c r="G19" s="219"/>
      <c r="H19" s="50"/>
      <c r="I19" s="50"/>
      <c r="J19" s="50"/>
      <c r="K19" s="50"/>
      <c r="L19" s="50"/>
      <c r="M19" s="50"/>
      <c r="N19" s="50"/>
      <c r="O19" s="50"/>
      <c r="P19" s="50"/>
      <c r="Q19" s="50"/>
      <c r="R19" s="50"/>
      <c r="S19" s="50"/>
      <c r="T19" s="50"/>
      <c r="U19" s="50"/>
      <c r="V19" s="50"/>
      <c r="W19" s="50"/>
      <c r="X19" s="50"/>
    </row>
    <row r="20" spans="2:24" s="53" customFormat="1" x14ac:dyDescent="0.2">
      <c r="B20" s="211" t="s">
        <v>970</v>
      </c>
      <c r="C20" s="219"/>
      <c r="D20" s="211"/>
      <c r="E20" s="191" t="str">
        <f>'5-8'!C25</f>
        <v>31 ديسمبر 2024م</v>
      </c>
      <c r="F20" s="52"/>
      <c r="G20" s="191" t="str">
        <f>'10-11'!G29</f>
        <v>31 ديسمبر 2023م</v>
      </c>
      <c r="H20" s="50"/>
      <c r="I20" s="50"/>
      <c r="J20" s="50"/>
      <c r="K20" s="50"/>
      <c r="L20" s="50"/>
      <c r="M20" s="50"/>
      <c r="N20" s="50"/>
      <c r="O20" s="50"/>
      <c r="P20" s="50"/>
      <c r="Q20" s="50"/>
      <c r="R20" s="50"/>
      <c r="S20" s="50"/>
      <c r="T20" s="50"/>
      <c r="U20" s="50"/>
      <c r="V20" s="50"/>
      <c r="W20" s="50"/>
      <c r="X20" s="50"/>
    </row>
    <row r="21" spans="2:24" s="53" customFormat="1" ht="25.5" customHeight="1" x14ac:dyDescent="0.2">
      <c r="B21" s="54" t="s">
        <v>87</v>
      </c>
      <c r="C21" s="54"/>
      <c r="D21" s="54"/>
      <c r="E21" s="15">
        <v>26573</v>
      </c>
      <c r="F21" s="15"/>
      <c r="G21" s="15">
        <v>25020</v>
      </c>
      <c r="H21" s="35"/>
      <c r="I21" s="35"/>
      <c r="J21" s="35"/>
      <c r="K21" s="35"/>
      <c r="L21" s="35"/>
      <c r="M21" s="35"/>
      <c r="N21" s="35"/>
      <c r="O21" s="35"/>
      <c r="P21" s="35"/>
      <c r="Q21" s="35"/>
      <c r="R21" s="35"/>
      <c r="S21" s="35"/>
      <c r="T21" s="35"/>
      <c r="U21" s="35"/>
      <c r="V21" s="35"/>
      <c r="W21" s="35"/>
      <c r="X21" s="35"/>
    </row>
    <row r="22" spans="2:24" s="55" customFormat="1" ht="25.5" customHeight="1" x14ac:dyDescent="0.2">
      <c r="B22" s="60" t="s">
        <v>88</v>
      </c>
      <c r="C22" s="60"/>
      <c r="D22" s="60"/>
      <c r="E22" s="15">
        <v>23000</v>
      </c>
      <c r="F22" s="15"/>
      <c r="G22" s="15">
        <v>23000</v>
      </c>
    </row>
    <row r="23" spans="2:24" s="55" customFormat="1" ht="25.5" customHeight="1" x14ac:dyDescent="0.2">
      <c r="B23" s="60" t="s">
        <v>772</v>
      </c>
      <c r="C23" s="60"/>
      <c r="D23" s="60"/>
      <c r="E23" s="15">
        <v>0</v>
      </c>
      <c r="F23" s="15"/>
      <c r="G23" s="15">
        <v>788315</v>
      </c>
    </row>
    <row r="24" spans="2:24" s="55" customFormat="1" ht="25.5" customHeight="1" x14ac:dyDescent="0.2">
      <c r="B24" s="60" t="s">
        <v>89</v>
      </c>
      <c r="C24" s="60"/>
      <c r="D24" s="60"/>
      <c r="E24" s="16">
        <v>1270865</v>
      </c>
      <c r="F24" s="15"/>
      <c r="G24" s="16">
        <v>600243</v>
      </c>
    </row>
    <row r="25" spans="2:24" s="55" customFormat="1" ht="25.5" customHeight="1" thickBot="1" x14ac:dyDescent="0.25">
      <c r="B25" s="4"/>
      <c r="C25" s="210"/>
      <c r="D25" s="210"/>
      <c r="E25" s="17">
        <f>SUM(E21:E24)</f>
        <v>1320438</v>
      </c>
      <c r="F25" s="15"/>
      <c r="G25" s="17">
        <f>SUM(G21:G24)</f>
        <v>1436578</v>
      </c>
    </row>
    <row r="26" spans="2:24" s="55" customFormat="1" ht="8.25" customHeight="1" thickTop="1" x14ac:dyDescent="0.2">
      <c r="B26" s="56"/>
      <c r="C26" s="56"/>
      <c r="D26" s="56"/>
      <c r="E26" s="57"/>
      <c r="F26" s="57"/>
      <c r="G26" s="58"/>
    </row>
    <row r="27" spans="2:24" ht="26.25" customHeight="1" x14ac:dyDescent="0.2">
      <c r="B27" s="59" t="s">
        <v>162</v>
      </c>
      <c r="C27" s="59"/>
      <c r="D27" s="59"/>
      <c r="E27" s="20" t="s">
        <v>923</v>
      </c>
      <c r="F27" s="52"/>
      <c r="G27" s="20" t="s">
        <v>800</v>
      </c>
      <c r="H27" s="27"/>
      <c r="I27" s="53"/>
      <c r="J27" s="53"/>
      <c r="K27" s="53"/>
      <c r="L27" s="53"/>
      <c r="M27" s="53"/>
      <c r="N27" s="53"/>
      <c r="O27" s="53"/>
      <c r="P27" s="53"/>
      <c r="Q27" s="53"/>
      <c r="R27" s="53"/>
      <c r="S27" s="53"/>
      <c r="T27" s="53"/>
      <c r="U27" s="53"/>
      <c r="V27" s="53"/>
      <c r="W27" s="53"/>
      <c r="X27" s="53"/>
    </row>
    <row r="28" spans="2:24" ht="26.25" customHeight="1" x14ac:dyDescent="0.2">
      <c r="B28" s="60" t="s">
        <v>154</v>
      </c>
      <c r="C28" s="60"/>
      <c r="D28" s="60"/>
      <c r="E28" s="15">
        <f>G31</f>
        <v>2535415</v>
      </c>
      <c r="F28" s="15"/>
      <c r="G28" s="15">
        <v>2139797</v>
      </c>
      <c r="H28" s="27"/>
      <c r="I28" s="53"/>
      <c r="J28" s="53"/>
      <c r="K28" s="53"/>
      <c r="L28" s="53"/>
      <c r="M28" s="53"/>
      <c r="N28" s="53"/>
      <c r="O28" s="53"/>
      <c r="P28" s="53"/>
      <c r="Q28" s="53"/>
      <c r="R28" s="53"/>
      <c r="S28" s="53"/>
      <c r="T28" s="53"/>
      <c r="U28" s="53"/>
      <c r="V28" s="53"/>
      <c r="W28" s="53"/>
      <c r="X28" s="53"/>
    </row>
    <row r="29" spans="2:24" ht="26.25" customHeight="1" x14ac:dyDescent="0.2">
      <c r="B29" s="60" t="s">
        <v>28</v>
      </c>
      <c r="C29" s="60"/>
      <c r="D29" s="60"/>
      <c r="E29" s="15">
        <v>269746</v>
      </c>
      <c r="F29" s="15"/>
      <c r="G29" s="15">
        <v>516592</v>
      </c>
      <c r="H29" s="27"/>
      <c r="I29" s="53"/>
      <c r="J29" s="53"/>
      <c r="K29" s="53"/>
      <c r="L29" s="53"/>
      <c r="M29" s="53"/>
      <c r="N29" s="53"/>
      <c r="O29" s="53"/>
      <c r="P29" s="53"/>
      <c r="Q29" s="53"/>
      <c r="R29" s="53"/>
      <c r="S29" s="53"/>
      <c r="T29" s="53"/>
      <c r="U29" s="53"/>
      <c r="V29" s="53"/>
      <c r="W29" s="53"/>
      <c r="X29" s="53"/>
    </row>
    <row r="30" spans="2:24" ht="26.25" customHeight="1" x14ac:dyDescent="0.2">
      <c r="B30" s="60" t="s">
        <v>29</v>
      </c>
      <c r="C30" s="60"/>
      <c r="D30" s="60"/>
      <c r="E30" s="61">
        <v>-230169</v>
      </c>
      <c r="F30" s="15"/>
      <c r="G30" s="61">
        <v>-120974</v>
      </c>
      <c r="H30" s="27"/>
      <c r="I30" s="53"/>
      <c r="J30" s="53"/>
      <c r="K30" s="53"/>
      <c r="L30" s="53"/>
      <c r="M30" s="53"/>
      <c r="N30" s="53"/>
      <c r="O30" s="53"/>
      <c r="P30" s="53"/>
      <c r="Q30" s="53"/>
      <c r="R30" s="53"/>
      <c r="S30" s="53"/>
      <c r="T30" s="53"/>
      <c r="U30" s="53"/>
      <c r="V30" s="53"/>
      <c r="W30" s="53"/>
      <c r="X30" s="53"/>
    </row>
    <row r="31" spans="2:24" ht="26.25" customHeight="1" thickBot="1" x14ac:dyDescent="0.25">
      <c r="B31" s="60"/>
      <c r="C31" s="60"/>
      <c r="D31" s="60"/>
      <c r="E31" s="17">
        <f>SUM(E28:E30)</f>
        <v>2574992</v>
      </c>
      <c r="F31" s="22"/>
      <c r="G31" s="17">
        <f>SUM(G28:G30)</f>
        <v>2535415</v>
      </c>
      <c r="H31" s="27"/>
      <c r="I31" s="53"/>
      <c r="J31" s="53"/>
      <c r="K31" s="53"/>
      <c r="L31" s="53"/>
      <c r="M31" s="53"/>
      <c r="N31" s="53"/>
      <c r="O31" s="53"/>
      <c r="P31" s="53"/>
      <c r="Q31" s="53"/>
      <c r="R31" s="53"/>
      <c r="S31" s="53"/>
      <c r="T31" s="53"/>
      <c r="U31" s="53"/>
      <c r="V31" s="53"/>
      <c r="W31" s="53"/>
      <c r="X31" s="53"/>
    </row>
    <row r="32" spans="2:24" ht="5.25" customHeight="1" thickTop="1" x14ac:dyDescent="0.2">
      <c r="B32" s="60"/>
      <c r="C32" s="60"/>
      <c r="D32" s="60"/>
      <c r="E32" s="22"/>
      <c r="F32" s="22"/>
      <c r="G32" s="22"/>
      <c r="H32" s="27"/>
      <c r="I32" s="53"/>
      <c r="J32" s="53"/>
      <c r="K32" s="53"/>
      <c r="L32" s="53"/>
      <c r="M32" s="53"/>
      <c r="N32" s="53"/>
      <c r="O32" s="53"/>
      <c r="P32" s="53"/>
      <c r="Q32" s="53"/>
      <c r="R32" s="53"/>
      <c r="S32" s="53"/>
      <c r="T32" s="53"/>
      <c r="U32" s="53"/>
      <c r="V32" s="53"/>
      <c r="W32" s="53"/>
      <c r="X32" s="53"/>
    </row>
    <row r="33" spans="2:24" ht="71.25" customHeight="1" x14ac:dyDescent="0.2">
      <c r="B33" s="245" t="s">
        <v>935</v>
      </c>
      <c r="C33" s="245"/>
      <c r="D33" s="245"/>
      <c r="E33" s="245"/>
      <c r="F33" s="245"/>
      <c r="G33" s="245"/>
    </row>
    <row r="34" spans="2:24" x14ac:dyDescent="0.2">
      <c r="B34" s="239">
        <v>19</v>
      </c>
      <c r="C34" s="239"/>
      <c r="D34" s="239"/>
      <c r="E34" s="239"/>
      <c r="F34" s="239"/>
      <c r="G34" s="239"/>
    </row>
    <row r="35" spans="2:24" x14ac:dyDescent="0.2">
      <c r="B35" s="244"/>
      <c r="C35" s="244"/>
      <c r="D35" s="244"/>
      <c r="E35" s="244"/>
      <c r="F35" s="244"/>
      <c r="G35" s="244"/>
      <c r="H35" s="62"/>
      <c r="I35" s="35"/>
      <c r="J35" s="35"/>
      <c r="K35" s="35"/>
      <c r="L35" s="35"/>
      <c r="M35" s="35"/>
      <c r="N35" s="35"/>
      <c r="O35" s="35"/>
      <c r="P35" s="35"/>
      <c r="Q35" s="35"/>
      <c r="R35" s="35"/>
      <c r="S35" s="35"/>
      <c r="T35" s="35"/>
      <c r="U35" s="35"/>
      <c r="V35" s="35"/>
      <c r="W35" s="35"/>
      <c r="X35" s="35"/>
    </row>
  </sheetData>
  <mergeCells count="4">
    <mergeCell ref="B1:F1"/>
    <mergeCell ref="B35:G35"/>
    <mergeCell ref="B33:G33"/>
    <mergeCell ref="B34:G34"/>
  </mergeCells>
  <printOptions horizontalCentered="1"/>
  <pageMargins left="0.47244094488188981" right="0.62992125984251968" top="0.39370078740157483" bottom="0" header="0" footer="0"/>
  <pageSetup paperSize="9" scale="95" firstPageNumber="5" orientation="portrait" useFirstPageNumber="1" r:id="rId1"/>
  <headerFooter alignWithMargins="0"/>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8"/>
  <sheetViews>
    <sheetView rightToLeft="1" view="pageBreakPreview" topLeftCell="A2" zoomScale="90" zoomScaleNormal="90" zoomScaleSheetLayoutView="90" workbookViewId="0">
      <selection activeCell="B13" sqref="B13:L13"/>
    </sheetView>
  </sheetViews>
  <sheetFormatPr defaultColWidth="9.375" defaultRowHeight="20.25" x14ac:dyDescent="0.2"/>
  <cols>
    <col min="1" max="1" width="1.875" style="35" customWidth="1"/>
    <col min="2" max="2" width="56.625" style="184" customWidth="1"/>
    <col min="3" max="3" width="2.5" style="184" customWidth="1"/>
    <col min="4" max="4" width="16.625" style="35" customWidth="1"/>
    <col min="5" max="5" width="1.625" style="35" customWidth="1"/>
    <col min="6" max="6" width="15.125" style="35" customWidth="1"/>
    <col min="7" max="7" width="1.625" style="35" customWidth="1"/>
    <col min="8" max="8" width="18.125" style="35" customWidth="1"/>
    <col min="9" max="9" width="1.625" style="35" customWidth="1"/>
    <col min="10" max="10" width="17.25" style="35" customWidth="1"/>
    <col min="11" max="11" width="1.625" style="35" customWidth="1"/>
    <col min="12" max="12" width="20" style="35" customWidth="1"/>
    <col min="13" max="260" width="9.375" style="35"/>
    <col min="261" max="262" width="12.5" style="35" customWidth="1"/>
    <col min="263" max="263" width="18.875" style="35" customWidth="1"/>
    <col min="264" max="264" width="11.125" style="35" customWidth="1"/>
    <col min="265" max="265" width="9.5" style="35" customWidth="1"/>
    <col min="266" max="267" width="17.5" style="35" customWidth="1"/>
    <col min="268" max="268" width="1.875" style="35" customWidth="1"/>
    <col min="269" max="516" width="9.375" style="35"/>
    <col min="517" max="518" width="12.5" style="35" customWidth="1"/>
    <col min="519" max="519" width="18.875" style="35" customWidth="1"/>
    <col min="520" max="520" width="11.125" style="35" customWidth="1"/>
    <col min="521" max="521" width="9.5" style="35" customWidth="1"/>
    <col min="522" max="523" width="17.5" style="35" customWidth="1"/>
    <col min="524" max="524" width="1.875" style="35" customWidth="1"/>
    <col min="525" max="772" width="9.375" style="35"/>
    <col min="773" max="774" width="12.5" style="35" customWidth="1"/>
    <col min="775" max="775" width="18.875" style="35" customWidth="1"/>
    <col min="776" max="776" width="11.125" style="35" customWidth="1"/>
    <col min="777" max="777" width="9.5" style="35" customWidth="1"/>
    <col min="778" max="779" width="17.5" style="35" customWidth="1"/>
    <col min="780" max="780" width="1.875" style="35" customWidth="1"/>
    <col min="781" max="1028" width="9.375" style="35"/>
    <col min="1029" max="1030" width="12.5" style="35" customWidth="1"/>
    <col min="1031" max="1031" width="18.875" style="35" customWidth="1"/>
    <col min="1032" max="1032" width="11.125" style="35" customWidth="1"/>
    <col min="1033" max="1033" width="9.5" style="35" customWidth="1"/>
    <col min="1034" max="1035" width="17.5" style="35" customWidth="1"/>
    <col min="1036" max="1036" width="1.875" style="35" customWidth="1"/>
    <col min="1037" max="1284" width="9.375" style="35"/>
    <col min="1285" max="1286" width="12.5" style="35" customWidth="1"/>
    <col min="1287" max="1287" width="18.875" style="35" customWidth="1"/>
    <col min="1288" max="1288" width="11.125" style="35" customWidth="1"/>
    <col min="1289" max="1289" width="9.5" style="35" customWidth="1"/>
    <col min="1290" max="1291" width="17.5" style="35" customWidth="1"/>
    <col min="1292" max="1292" width="1.875" style="35" customWidth="1"/>
    <col min="1293" max="1540" width="9.375" style="35"/>
    <col min="1541" max="1542" width="12.5" style="35" customWidth="1"/>
    <col min="1543" max="1543" width="18.875" style="35" customWidth="1"/>
    <col min="1544" max="1544" width="11.125" style="35" customWidth="1"/>
    <col min="1545" max="1545" width="9.5" style="35" customWidth="1"/>
    <col min="1546" max="1547" width="17.5" style="35" customWidth="1"/>
    <col min="1548" max="1548" width="1.875" style="35" customWidth="1"/>
    <col min="1549" max="1796" width="9.375" style="35"/>
    <col min="1797" max="1798" width="12.5" style="35" customWidth="1"/>
    <col min="1799" max="1799" width="18.875" style="35" customWidth="1"/>
    <col min="1800" max="1800" width="11.125" style="35" customWidth="1"/>
    <col min="1801" max="1801" width="9.5" style="35" customWidth="1"/>
    <col min="1802" max="1803" width="17.5" style="35" customWidth="1"/>
    <col min="1804" max="1804" width="1.875" style="35" customWidth="1"/>
    <col min="1805" max="2052" width="9.375" style="35"/>
    <col min="2053" max="2054" width="12.5" style="35" customWidth="1"/>
    <col min="2055" max="2055" width="18.875" style="35" customWidth="1"/>
    <col min="2056" max="2056" width="11.125" style="35" customWidth="1"/>
    <col min="2057" max="2057" width="9.5" style="35" customWidth="1"/>
    <col min="2058" max="2059" width="17.5" style="35" customWidth="1"/>
    <col min="2060" max="2060" width="1.875" style="35" customWidth="1"/>
    <col min="2061" max="2308" width="9.375" style="35"/>
    <col min="2309" max="2310" width="12.5" style="35" customWidth="1"/>
    <col min="2311" max="2311" width="18.875" style="35" customWidth="1"/>
    <col min="2312" max="2312" width="11.125" style="35" customWidth="1"/>
    <col min="2313" max="2313" width="9.5" style="35" customWidth="1"/>
    <col min="2314" max="2315" width="17.5" style="35" customWidth="1"/>
    <col min="2316" max="2316" width="1.875" style="35" customWidth="1"/>
    <col min="2317" max="2564" width="9.375" style="35"/>
    <col min="2565" max="2566" width="12.5" style="35" customWidth="1"/>
    <col min="2567" max="2567" width="18.875" style="35" customWidth="1"/>
    <col min="2568" max="2568" width="11.125" style="35" customWidth="1"/>
    <col min="2569" max="2569" width="9.5" style="35" customWidth="1"/>
    <col min="2570" max="2571" width="17.5" style="35" customWidth="1"/>
    <col min="2572" max="2572" width="1.875" style="35" customWidth="1"/>
    <col min="2573" max="2820" width="9.375" style="35"/>
    <col min="2821" max="2822" width="12.5" style="35" customWidth="1"/>
    <col min="2823" max="2823" width="18.875" style="35" customWidth="1"/>
    <col min="2824" max="2824" width="11.125" style="35" customWidth="1"/>
    <col min="2825" max="2825" width="9.5" style="35" customWidth="1"/>
    <col min="2826" max="2827" width="17.5" style="35" customWidth="1"/>
    <col min="2828" max="2828" width="1.875" style="35" customWidth="1"/>
    <col min="2829" max="3076" width="9.375" style="35"/>
    <col min="3077" max="3078" width="12.5" style="35" customWidth="1"/>
    <col min="3079" max="3079" width="18.875" style="35" customWidth="1"/>
    <col min="3080" max="3080" width="11.125" style="35" customWidth="1"/>
    <col min="3081" max="3081" width="9.5" style="35" customWidth="1"/>
    <col min="3082" max="3083" width="17.5" style="35" customWidth="1"/>
    <col min="3084" max="3084" width="1.875" style="35" customWidth="1"/>
    <col min="3085" max="3332" width="9.375" style="35"/>
    <col min="3333" max="3334" width="12.5" style="35" customWidth="1"/>
    <col min="3335" max="3335" width="18.875" style="35" customWidth="1"/>
    <col min="3336" max="3336" width="11.125" style="35" customWidth="1"/>
    <col min="3337" max="3337" width="9.5" style="35" customWidth="1"/>
    <col min="3338" max="3339" width="17.5" style="35" customWidth="1"/>
    <col min="3340" max="3340" width="1.875" style="35" customWidth="1"/>
    <col min="3341" max="3588" width="9.375" style="35"/>
    <col min="3589" max="3590" width="12.5" style="35" customWidth="1"/>
    <col min="3591" max="3591" width="18.875" style="35" customWidth="1"/>
    <col min="3592" max="3592" width="11.125" style="35" customWidth="1"/>
    <col min="3593" max="3593" width="9.5" style="35" customWidth="1"/>
    <col min="3594" max="3595" width="17.5" style="35" customWidth="1"/>
    <col min="3596" max="3596" width="1.875" style="35" customWidth="1"/>
    <col min="3597" max="3844" width="9.375" style="35"/>
    <col min="3845" max="3846" width="12.5" style="35" customWidth="1"/>
    <col min="3847" max="3847" width="18.875" style="35" customWidth="1"/>
    <col min="3848" max="3848" width="11.125" style="35" customWidth="1"/>
    <col min="3849" max="3849" width="9.5" style="35" customWidth="1"/>
    <col min="3850" max="3851" width="17.5" style="35" customWidth="1"/>
    <col min="3852" max="3852" width="1.875" style="35" customWidth="1"/>
    <col min="3853" max="4100" width="9.375" style="35"/>
    <col min="4101" max="4102" width="12.5" style="35" customWidth="1"/>
    <col min="4103" max="4103" width="18.875" style="35" customWidth="1"/>
    <col min="4104" max="4104" width="11.125" style="35" customWidth="1"/>
    <col min="4105" max="4105" width="9.5" style="35" customWidth="1"/>
    <col min="4106" max="4107" width="17.5" style="35" customWidth="1"/>
    <col min="4108" max="4108" width="1.875" style="35" customWidth="1"/>
    <col min="4109" max="4356" width="9.375" style="35"/>
    <col min="4357" max="4358" width="12.5" style="35" customWidth="1"/>
    <col min="4359" max="4359" width="18.875" style="35" customWidth="1"/>
    <col min="4360" max="4360" width="11.125" style="35" customWidth="1"/>
    <col min="4361" max="4361" width="9.5" style="35" customWidth="1"/>
    <col min="4362" max="4363" width="17.5" style="35" customWidth="1"/>
    <col min="4364" max="4364" width="1.875" style="35" customWidth="1"/>
    <col min="4365" max="4612" width="9.375" style="35"/>
    <col min="4613" max="4614" width="12.5" style="35" customWidth="1"/>
    <col min="4615" max="4615" width="18.875" style="35" customWidth="1"/>
    <col min="4616" max="4616" width="11.125" style="35" customWidth="1"/>
    <col min="4617" max="4617" width="9.5" style="35" customWidth="1"/>
    <col min="4618" max="4619" width="17.5" style="35" customWidth="1"/>
    <col min="4620" max="4620" width="1.875" style="35" customWidth="1"/>
    <col min="4621" max="4868" width="9.375" style="35"/>
    <col min="4869" max="4870" width="12.5" style="35" customWidth="1"/>
    <col min="4871" max="4871" width="18.875" style="35" customWidth="1"/>
    <col min="4872" max="4872" width="11.125" style="35" customWidth="1"/>
    <col min="4873" max="4873" width="9.5" style="35" customWidth="1"/>
    <col min="4874" max="4875" width="17.5" style="35" customWidth="1"/>
    <col min="4876" max="4876" width="1.875" style="35" customWidth="1"/>
    <col min="4877" max="5124" width="9.375" style="35"/>
    <col min="5125" max="5126" width="12.5" style="35" customWidth="1"/>
    <col min="5127" max="5127" width="18.875" style="35" customWidth="1"/>
    <col min="5128" max="5128" width="11.125" style="35" customWidth="1"/>
    <col min="5129" max="5129" width="9.5" style="35" customWidth="1"/>
    <col min="5130" max="5131" width="17.5" style="35" customWidth="1"/>
    <col min="5132" max="5132" width="1.875" style="35" customWidth="1"/>
    <col min="5133" max="5380" width="9.375" style="35"/>
    <col min="5381" max="5382" width="12.5" style="35" customWidth="1"/>
    <col min="5383" max="5383" width="18.875" style="35" customWidth="1"/>
    <col min="5384" max="5384" width="11.125" style="35" customWidth="1"/>
    <col min="5385" max="5385" width="9.5" style="35" customWidth="1"/>
    <col min="5386" max="5387" width="17.5" style="35" customWidth="1"/>
    <col min="5388" max="5388" width="1.875" style="35" customWidth="1"/>
    <col min="5389" max="5636" width="9.375" style="35"/>
    <col min="5637" max="5638" width="12.5" style="35" customWidth="1"/>
    <col min="5639" max="5639" width="18.875" style="35" customWidth="1"/>
    <col min="5640" max="5640" width="11.125" style="35" customWidth="1"/>
    <col min="5641" max="5641" width="9.5" style="35" customWidth="1"/>
    <col min="5642" max="5643" width="17.5" style="35" customWidth="1"/>
    <col min="5644" max="5644" width="1.875" style="35" customWidth="1"/>
    <col min="5645" max="5892" width="9.375" style="35"/>
    <col min="5893" max="5894" width="12.5" style="35" customWidth="1"/>
    <col min="5895" max="5895" width="18.875" style="35" customWidth="1"/>
    <col min="5896" max="5896" width="11.125" style="35" customWidth="1"/>
    <col min="5897" max="5897" width="9.5" style="35" customWidth="1"/>
    <col min="5898" max="5899" width="17.5" style="35" customWidth="1"/>
    <col min="5900" max="5900" width="1.875" style="35" customWidth="1"/>
    <col min="5901" max="6148" width="9.375" style="35"/>
    <col min="6149" max="6150" width="12.5" style="35" customWidth="1"/>
    <col min="6151" max="6151" width="18.875" style="35" customWidth="1"/>
    <col min="6152" max="6152" width="11.125" style="35" customWidth="1"/>
    <col min="6153" max="6153" width="9.5" style="35" customWidth="1"/>
    <col min="6154" max="6155" width="17.5" style="35" customWidth="1"/>
    <col min="6156" max="6156" width="1.875" style="35" customWidth="1"/>
    <col min="6157" max="6404" width="9.375" style="35"/>
    <col min="6405" max="6406" width="12.5" style="35" customWidth="1"/>
    <col min="6407" max="6407" width="18.875" style="35" customWidth="1"/>
    <col min="6408" max="6408" width="11.125" style="35" customWidth="1"/>
    <col min="6409" max="6409" width="9.5" style="35" customWidth="1"/>
    <col min="6410" max="6411" width="17.5" style="35" customWidth="1"/>
    <col min="6412" max="6412" width="1.875" style="35" customWidth="1"/>
    <col min="6413" max="6660" width="9.375" style="35"/>
    <col min="6661" max="6662" width="12.5" style="35" customWidth="1"/>
    <col min="6663" max="6663" width="18.875" style="35" customWidth="1"/>
    <col min="6664" max="6664" width="11.125" style="35" customWidth="1"/>
    <col min="6665" max="6665" width="9.5" style="35" customWidth="1"/>
    <col min="6666" max="6667" width="17.5" style="35" customWidth="1"/>
    <col min="6668" max="6668" width="1.875" style="35" customWidth="1"/>
    <col min="6669" max="6916" width="9.375" style="35"/>
    <col min="6917" max="6918" width="12.5" style="35" customWidth="1"/>
    <col min="6919" max="6919" width="18.875" style="35" customWidth="1"/>
    <col min="6920" max="6920" width="11.125" style="35" customWidth="1"/>
    <col min="6921" max="6921" width="9.5" style="35" customWidth="1"/>
    <col min="6922" max="6923" width="17.5" style="35" customWidth="1"/>
    <col min="6924" max="6924" width="1.875" style="35" customWidth="1"/>
    <col min="6925" max="7172" width="9.375" style="35"/>
    <col min="7173" max="7174" width="12.5" style="35" customWidth="1"/>
    <col min="7175" max="7175" width="18.875" style="35" customWidth="1"/>
    <col min="7176" max="7176" width="11.125" style="35" customWidth="1"/>
    <col min="7177" max="7177" width="9.5" style="35" customWidth="1"/>
    <col min="7178" max="7179" width="17.5" style="35" customWidth="1"/>
    <col min="7180" max="7180" width="1.875" style="35" customWidth="1"/>
    <col min="7181" max="7428" width="9.375" style="35"/>
    <col min="7429" max="7430" width="12.5" style="35" customWidth="1"/>
    <col min="7431" max="7431" width="18.875" style="35" customWidth="1"/>
    <col min="7432" max="7432" width="11.125" style="35" customWidth="1"/>
    <col min="7433" max="7433" width="9.5" style="35" customWidth="1"/>
    <col min="7434" max="7435" width="17.5" style="35" customWidth="1"/>
    <col min="7436" max="7436" width="1.875" style="35" customWidth="1"/>
    <col min="7437" max="7684" width="9.375" style="35"/>
    <col min="7685" max="7686" width="12.5" style="35" customWidth="1"/>
    <col min="7687" max="7687" width="18.875" style="35" customWidth="1"/>
    <col min="7688" max="7688" width="11.125" style="35" customWidth="1"/>
    <col min="7689" max="7689" width="9.5" style="35" customWidth="1"/>
    <col min="7690" max="7691" width="17.5" style="35" customWidth="1"/>
    <col min="7692" max="7692" width="1.875" style="35" customWidth="1"/>
    <col min="7693" max="7940" width="9.375" style="35"/>
    <col min="7941" max="7942" width="12.5" style="35" customWidth="1"/>
    <col min="7943" max="7943" width="18.875" style="35" customWidth="1"/>
    <col min="7944" max="7944" width="11.125" style="35" customWidth="1"/>
    <col min="7945" max="7945" width="9.5" style="35" customWidth="1"/>
    <col min="7946" max="7947" width="17.5" style="35" customWidth="1"/>
    <col min="7948" max="7948" width="1.875" style="35" customWidth="1"/>
    <col min="7949" max="8196" width="9.375" style="35"/>
    <col min="8197" max="8198" width="12.5" style="35" customWidth="1"/>
    <col min="8199" max="8199" width="18.875" style="35" customWidth="1"/>
    <col min="8200" max="8200" width="11.125" style="35" customWidth="1"/>
    <col min="8201" max="8201" width="9.5" style="35" customWidth="1"/>
    <col min="8202" max="8203" width="17.5" style="35" customWidth="1"/>
    <col min="8204" max="8204" width="1.875" style="35" customWidth="1"/>
    <col min="8205" max="8452" width="9.375" style="35"/>
    <col min="8453" max="8454" width="12.5" style="35" customWidth="1"/>
    <col min="8455" max="8455" width="18.875" style="35" customWidth="1"/>
    <col min="8456" max="8456" width="11.125" style="35" customWidth="1"/>
    <col min="8457" max="8457" width="9.5" style="35" customWidth="1"/>
    <col min="8458" max="8459" width="17.5" style="35" customWidth="1"/>
    <col min="8460" max="8460" width="1.875" style="35" customWidth="1"/>
    <col min="8461" max="8708" width="9.375" style="35"/>
    <col min="8709" max="8710" width="12.5" style="35" customWidth="1"/>
    <col min="8711" max="8711" width="18.875" style="35" customWidth="1"/>
    <col min="8712" max="8712" width="11.125" style="35" customWidth="1"/>
    <col min="8713" max="8713" width="9.5" style="35" customWidth="1"/>
    <col min="8714" max="8715" width="17.5" style="35" customWidth="1"/>
    <col min="8716" max="8716" width="1.875" style="35" customWidth="1"/>
    <col min="8717" max="8964" width="9.375" style="35"/>
    <col min="8965" max="8966" width="12.5" style="35" customWidth="1"/>
    <col min="8967" max="8967" width="18.875" style="35" customWidth="1"/>
    <col min="8968" max="8968" width="11.125" style="35" customWidth="1"/>
    <col min="8969" max="8969" width="9.5" style="35" customWidth="1"/>
    <col min="8970" max="8971" width="17.5" style="35" customWidth="1"/>
    <col min="8972" max="8972" width="1.875" style="35" customWidth="1"/>
    <col min="8973" max="9220" width="9.375" style="35"/>
    <col min="9221" max="9222" width="12.5" style="35" customWidth="1"/>
    <col min="9223" max="9223" width="18.875" style="35" customWidth="1"/>
    <col min="9224" max="9224" width="11.125" style="35" customWidth="1"/>
    <col min="9225" max="9225" width="9.5" style="35" customWidth="1"/>
    <col min="9226" max="9227" width="17.5" style="35" customWidth="1"/>
    <col min="9228" max="9228" width="1.875" style="35" customWidth="1"/>
    <col min="9229" max="9476" width="9.375" style="35"/>
    <col min="9477" max="9478" width="12.5" style="35" customWidth="1"/>
    <col min="9479" max="9479" width="18.875" style="35" customWidth="1"/>
    <col min="9480" max="9480" width="11.125" style="35" customWidth="1"/>
    <col min="9481" max="9481" width="9.5" style="35" customWidth="1"/>
    <col min="9482" max="9483" width="17.5" style="35" customWidth="1"/>
    <col min="9484" max="9484" width="1.875" style="35" customWidth="1"/>
    <col min="9485" max="9732" width="9.375" style="35"/>
    <col min="9733" max="9734" width="12.5" style="35" customWidth="1"/>
    <col min="9735" max="9735" width="18.875" style="35" customWidth="1"/>
    <col min="9736" max="9736" width="11.125" style="35" customWidth="1"/>
    <col min="9737" max="9737" width="9.5" style="35" customWidth="1"/>
    <col min="9738" max="9739" width="17.5" style="35" customWidth="1"/>
    <col min="9740" max="9740" width="1.875" style="35" customWidth="1"/>
    <col min="9741" max="9988" width="9.375" style="35"/>
    <col min="9989" max="9990" width="12.5" style="35" customWidth="1"/>
    <col min="9991" max="9991" width="18.875" style="35" customWidth="1"/>
    <col min="9992" max="9992" width="11.125" style="35" customWidth="1"/>
    <col min="9993" max="9993" width="9.5" style="35" customWidth="1"/>
    <col min="9994" max="9995" width="17.5" style="35" customWidth="1"/>
    <col min="9996" max="9996" width="1.875" style="35" customWidth="1"/>
    <col min="9997" max="10244" width="9.375" style="35"/>
    <col min="10245" max="10246" width="12.5" style="35" customWidth="1"/>
    <col min="10247" max="10247" width="18.875" style="35" customWidth="1"/>
    <col min="10248" max="10248" width="11.125" style="35" customWidth="1"/>
    <col min="10249" max="10249" width="9.5" style="35" customWidth="1"/>
    <col min="10250" max="10251" width="17.5" style="35" customWidth="1"/>
    <col min="10252" max="10252" width="1.875" style="35" customWidth="1"/>
    <col min="10253" max="10500" width="9.375" style="35"/>
    <col min="10501" max="10502" width="12.5" style="35" customWidth="1"/>
    <col min="10503" max="10503" width="18.875" style="35" customWidth="1"/>
    <col min="10504" max="10504" width="11.125" style="35" customWidth="1"/>
    <col min="10505" max="10505" width="9.5" style="35" customWidth="1"/>
    <col min="10506" max="10507" width="17.5" style="35" customWidth="1"/>
    <col min="10508" max="10508" width="1.875" style="35" customWidth="1"/>
    <col min="10509" max="10756" width="9.375" style="35"/>
    <col min="10757" max="10758" width="12.5" style="35" customWidth="1"/>
    <col min="10759" max="10759" width="18.875" style="35" customWidth="1"/>
    <col min="10760" max="10760" width="11.125" style="35" customWidth="1"/>
    <col min="10761" max="10761" width="9.5" style="35" customWidth="1"/>
    <col min="10762" max="10763" width="17.5" style="35" customWidth="1"/>
    <col min="10764" max="10764" width="1.875" style="35" customWidth="1"/>
    <col min="10765" max="11012" width="9.375" style="35"/>
    <col min="11013" max="11014" width="12.5" style="35" customWidth="1"/>
    <col min="11015" max="11015" width="18.875" style="35" customWidth="1"/>
    <col min="11016" max="11016" width="11.125" style="35" customWidth="1"/>
    <col min="11017" max="11017" width="9.5" style="35" customWidth="1"/>
    <col min="11018" max="11019" width="17.5" style="35" customWidth="1"/>
    <col min="11020" max="11020" width="1.875" style="35" customWidth="1"/>
    <col min="11021" max="11268" width="9.375" style="35"/>
    <col min="11269" max="11270" width="12.5" style="35" customWidth="1"/>
    <col min="11271" max="11271" width="18.875" style="35" customWidth="1"/>
    <col min="11272" max="11272" width="11.125" style="35" customWidth="1"/>
    <col min="11273" max="11273" width="9.5" style="35" customWidth="1"/>
    <col min="11274" max="11275" width="17.5" style="35" customWidth="1"/>
    <col min="11276" max="11276" width="1.875" style="35" customWidth="1"/>
    <col min="11277" max="11524" width="9.375" style="35"/>
    <col min="11525" max="11526" width="12.5" style="35" customWidth="1"/>
    <col min="11527" max="11527" width="18.875" style="35" customWidth="1"/>
    <col min="11528" max="11528" width="11.125" style="35" customWidth="1"/>
    <col min="11529" max="11529" width="9.5" style="35" customWidth="1"/>
    <col min="11530" max="11531" width="17.5" style="35" customWidth="1"/>
    <col min="11532" max="11532" width="1.875" style="35" customWidth="1"/>
    <col min="11533" max="11780" width="9.375" style="35"/>
    <col min="11781" max="11782" width="12.5" style="35" customWidth="1"/>
    <col min="11783" max="11783" width="18.875" style="35" customWidth="1"/>
    <col min="11784" max="11784" width="11.125" style="35" customWidth="1"/>
    <col min="11785" max="11785" width="9.5" style="35" customWidth="1"/>
    <col min="11786" max="11787" width="17.5" style="35" customWidth="1"/>
    <col min="11788" max="11788" width="1.875" style="35" customWidth="1"/>
    <col min="11789" max="12036" width="9.375" style="35"/>
    <col min="12037" max="12038" width="12.5" style="35" customWidth="1"/>
    <col min="12039" max="12039" width="18.875" style="35" customWidth="1"/>
    <col min="12040" max="12040" width="11.125" style="35" customWidth="1"/>
    <col min="12041" max="12041" width="9.5" style="35" customWidth="1"/>
    <col min="12042" max="12043" width="17.5" style="35" customWidth="1"/>
    <col min="12044" max="12044" width="1.875" style="35" customWidth="1"/>
    <col min="12045" max="12292" width="9.375" style="35"/>
    <col min="12293" max="12294" width="12.5" style="35" customWidth="1"/>
    <col min="12295" max="12295" width="18.875" style="35" customWidth="1"/>
    <col min="12296" max="12296" width="11.125" style="35" customWidth="1"/>
    <col min="12297" max="12297" width="9.5" style="35" customWidth="1"/>
    <col min="12298" max="12299" width="17.5" style="35" customWidth="1"/>
    <col min="12300" max="12300" width="1.875" style="35" customWidth="1"/>
    <col min="12301" max="12548" width="9.375" style="35"/>
    <col min="12549" max="12550" width="12.5" style="35" customWidth="1"/>
    <col min="12551" max="12551" width="18.875" style="35" customWidth="1"/>
    <col min="12552" max="12552" width="11.125" style="35" customWidth="1"/>
    <col min="12553" max="12553" width="9.5" style="35" customWidth="1"/>
    <col min="12554" max="12555" width="17.5" style="35" customWidth="1"/>
    <col min="12556" max="12556" width="1.875" style="35" customWidth="1"/>
    <col min="12557" max="12804" width="9.375" style="35"/>
    <col min="12805" max="12806" width="12.5" style="35" customWidth="1"/>
    <col min="12807" max="12807" width="18.875" style="35" customWidth="1"/>
    <col min="12808" max="12808" width="11.125" style="35" customWidth="1"/>
    <col min="12809" max="12809" width="9.5" style="35" customWidth="1"/>
    <col min="12810" max="12811" width="17.5" style="35" customWidth="1"/>
    <col min="12812" max="12812" width="1.875" style="35" customWidth="1"/>
    <col min="12813" max="13060" width="9.375" style="35"/>
    <col min="13061" max="13062" width="12.5" style="35" customWidth="1"/>
    <col min="13063" max="13063" width="18.875" style="35" customWidth="1"/>
    <col min="13064" max="13064" width="11.125" style="35" customWidth="1"/>
    <col min="13065" max="13065" width="9.5" style="35" customWidth="1"/>
    <col min="13066" max="13067" width="17.5" style="35" customWidth="1"/>
    <col min="13068" max="13068" width="1.875" style="35" customWidth="1"/>
    <col min="13069" max="13316" width="9.375" style="35"/>
    <col min="13317" max="13318" width="12.5" style="35" customWidth="1"/>
    <col min="13319" max="13319" width="18.875" style="35" customWidth="1"/>
    <col min="13320" max="13320" width="11.125" style="35" customWidth="1"/>
    <col min="13321" max="13321" width="9.5" style="35" customWidth="1"/>
    <col min="13322" max="13323" width="17.5" style="35" customWidth="1"/>
    <col min="13324" max="13324" width="1.875" style="35" customWidth="1"/>
    <col min="13325" max="13572" width="9.375" style="35"/>
    <col min="13573" max="13574" width="12.5" style="35" customWidth="1"/>
    <col min="13575" max="13575" width="18.875" style="35" customWidth="1"/>
    <col min="13576" max="13576" width="11.125" style="35" customWidth="1"/>
    <col min="13577" max="13577" width="9.5" style="35" customWidth="1"/>
    <col min="13578" max="13579" width="17.5" style="35" customWidth="1"/>
    <col min="13580" max="13580" width="1.875" style="35" customWidth="1"/>
    <col min="13581" max="13828" width="9.375" style="35"/>
    <col min="13829" max="13830" width="12.5" style="35" customWidth="1"/>
    <col min="13831" max="13831" width="18.875" style="35" customWidth="1"/>
    <col min="13832" max="13832" width="11.125" style="35" customWidth="1"/>
    <col min="13833" max="13833" width="9.5" style="35" customWidth="1"/>
    <col min="13834" max="13835" width="17.5" style="35" customWidth="1"/>
    <col min="13836" max="13836" width="1.875" style="35" customWidth="1"/>
    <col min="13837" max="14084" width="9.375" style="35"/>
    <col min="14085" max="14086" width="12.5" style="35" customWidth="1"/>
    <col min="14087" max="14087" width="18.875" style="35" customWidth="1"/>
    <col min="14088" max="14088" width="11.125" style="35" customWidth="1"/>
    <col min="14089" max="14089" width="9.5" style="35" customWidth="1"/>
    <col min="14090" max="14091" width="17.5" style="35" customWidth="1"/>
    <col min="14092" max="14092" width="1.875" style="35" customWidth="1"/>
    <col min="14093" max="14340" width="9.375" style="35"/>
    <col min="14341" max="14342" width="12.5" style="35" customWidth="1"/>
    <col min="14343" max="14343" width="18.875" style="35" customWidth="1"/>
    <col min="14344" max="14344" width="11.125" style="35" customWidth="1"/>
    <col min="14345" max="14345" width="9.5" style="35" customWidth="1"/>
    <col min="14346" max="14347" width="17.5" style="35" customWidth="1"/>
    <col min="14348" max="14348" width="1.875" style="35" customWidth="1"/>
    <col min="14349" max="14596" width="9.375" style="35"/>
    <col min="14597" max="14598" width="12.5" style="35" customWidth="1"/>
    <col min="14599" max="14599" width="18.875" style="35" customWidth="1"/>
    <col min="14600" max="14600" width="11.125" style="35" customWidth="1"/>
    <col min="14601" max="14601" width="9.5" style="35" customWidth="1"/>
    <col min="14602" max="14603" width="17.5" style="35" customWidth="1"/>
    <col min="14604" max="14604" width="1.875" style="35" customWidth="1"/>
    <col min="14605" max="14852" width="9.375" style="35"/>
    <col min="14853" max="14854" width="12.5" style="35" customWidth="1"/>
    <col min="14855" max="14855" width="18.875" style="35" customWidth="1"/>
    <col min="14856" max="14856" width="11.125" style="35" customWidth="1"/>
    <col min="14857" max="14857" width="9.5" style="35" customWidth="1"/>
    <col min="14858" max="14859" width="17.5" style="35" customWidth="1"/>
    <col min="14860" max="14860" width="1.875" style="35" customWidth="1"/>
    <col min="14861" max="15108" width="9.375" style="35"/>
    <col min="15109" max="15110" width="12.5" style="35" customWidth="1"/>
    <col min="15111" max="15111" width="18.875" style="35" customWidth="1"/>
    <col min="15112" max="15112" width="11.125" style="35" customWidth="1"/>
    <col min="15113" max="15113" width="9.5" style="35" customWidth="1"/>
    <col min="15114" max="15115" width="17.5" style="35" customWidth="1"/>
    <col min="15116" max="15116" width="1.875" style="35" customWidth="1"/>
    <col min="15117" max="15364" width="9.375" style="35"/>
    <col min="15365" max="15366" width="12.5" style="35" customWidth="1"/>
    <col min="15367" max="15367" width="18.875" style="35" customWidth="1"/>
    <col min="15368" max="15368" width="11.125" style="35" customWidth="1"/>
    <col min="15369" max="15369" width="9.5" style="35" customWidth="1"/>
    <col min="15370" max="15371" width="17.5" style="35" customWidth="1"/>
    <col min="15372" max="15372" width="1.875" style="35" customWidth="1"/>
    <col min="15373" max="15620" width="9.375" style="35"/>
    <col min="15621" max="15622" width="12.5" style="35" customWidth="1"/>
    <col min="15623" max="15623" width="18.875" style="35" customWidth="1"/>
    <col min="15624" max="15624" width="11.125" style="35" customWidth="1"/>
    <col min="15625" max="15625" width="9.5" style="35" customWidth="1"/>
    <col min="15626" max="15627" width="17.5" style="35" customWidth="1"/>
    <col min="15628" max="15628" width="1.875" style="35" customWidth="1"/>
    <col min="15629" max="15876" width="9.375" style="35"/>
    <col min="15877" max="15878" width="12.5" style="35" customWidth="1"/>
    <col min="15879" max="15879" width="18.875" style="35" customWidth="1"/>
    <col min="15880" max="15880" width="11.125" style="35" customWidth="1"/>
    <col min="15881" max="15881" width="9.5" style="35" customWidth="1"/>
    <col min="15882" max="15883" width="17.5" style="35" customWidth="1"/>
    <col min="15884" max="15884" width="1.875" style="35" customWidth="1"/>
    <col min="15885" max="16132" width="9.375" style="35"/>
    <col min="16133" max="16134" width="12.5" style="35" customWidth="1"/>
    <col min="16135" max="16135" width="18.875" style="35" customWidth="1"/>
    <col min="16136" max="16136" width="11.125" style="35" customWidth="1"/>
    <col min="16137" max="16137" width="9.5" style="35" customWidth="1"/>
    <col min="16138" max="16139" width="17.5" style="35" customWidth="1"/>
    <col min="16140" max="16140" width="1.875" style="35" customWidth="1"/>
    <col min="16141" max="16384" width="9.375" style="35"/>
  </cols>
  <sheetData>
    <row r="1" spans="1:19" ht="8.25" customHeight="1" x14ac:dyDescent="0.2">
      <c r="B1" s="234"/>
      <c r="C1" s="234"/>
      <c r="D1" s="234"/>
      <c r="E1" s="234"/>
      <c r="F1" s="234"/>
      <c r="G1" s="124"/>
      <c r="H1" s="124"/>
      <c r="I1" s="124"/>
      <c r="J1" s="124"/>
      <c r="K1" s="124"/>
      <c r="L1" s="124"/>
    </row>
    <row r="2" spans="1:19" x14ac:dyDescent="0.2">
      <c r="A2" s="37"/>
      <c r="B2" s="182" t="str">
        <f>'المركز المالي'!B1</f>
        <v xml:space="preserve">جمعية الدعوة والإرشاد وتوعية الجاليات بالروضة </v>
      </c>
      <c r="C2" s="227"/>
      <c r="F2" s="36"/>
      <c r="J2" s="36"/>
      <c r="L2" s="36"/>
      <c r="M2" s="37"/>
      <c r="N2" s="37"/>
      <c r="O2" s="37"/>
      <c r="P2" s="37"/>
      <c r="Q2" s="37"/>
      <c r="R2" s="37"/>
      <c r="S2" s="37"/>
    </row>
    <row r="3" spans="1:19" x14ac:dyDescent="0.2">
      <c r="A3" s="84"/>
      <c r="B3" s="36" t="str">
        <f>'المركز المالي'!B2</f>
        <v>مسجلة بالمركز الوطني لتنمية القطاع غير الربحي  برقم (3415)</v>
      </c>
      <c r="C3" s="36"/>
      <c r="F3" s="84"/>
      <c r="J3" s="84"/>
      <c r="L3" s="84"/>
      <c r="M3" s="84"/>
      <c r="N3" s="84"/>
      <c r="O3" s="84"/>
      <c r="P3" s="84"/>
      <c r="Q3" s="84"/>
      <c r="R3" s="84"/>
    </row>
    <row r="4" spans="1:19" ht="24.75" customHeight="1" x14ac:dyDescent="0.2">
      <c r="B4" s="247" t="s">
        <v>801</v>
      </c>
      <c r="C4" s="247"/>
      <c r="D4" s="247"/>
      <c r="F4" s="36"/>
      <c r="J4" s="36"/>
      <c r="L4" s="36"/>
      <c r="P4" s="84"/>
      <c r="Q4" s="84"/>
      <c r="R4" s="84"/>
      <c r="S4" s="84"/>
    </row>
    <row r="5" spans="1:19" x14ac:dyDescent="0.2">
      <c r="B5" s="126" t="s">
        <v>12</v>
      </c>
      <c r="C5" s="126"/>
      <c r="D5" s="39"/>
      <c r="E5" s="126"/>
      <c r="F5" s="38"/>
      <c r="G5" s="126"/>
      <c r="H5" s="39"/>
      <c r="I5" s="126"/>
      <c r="J5" s="38"/>
      <c r="K5" s="126"/>
      <c r="L5" s="38"/>
      <c r="M5" s="84"/>
      <c r="N5" s="84"/>
      <c r="O5" s="84"/>
      <c r="P5" s="84"/>
    </row>
    <row r="6" spans="1:19" ht="7.5" customHeight="1" x14ac:dyDescent="0.2">
      <c r="B6" s="182"/>
      <c r="C6" s="227"/>
      <c r="D6" s="84"/>
      <c r="E6" s="84"/>
      <c r="F6" s="84"/>
      <c r="G6" s="84"/>
      <c r="H6" s="84"/>
      <c r="I6" s="84"/>
      <c r="J6" s="84"/>
      <c r="K6" s="84"/>
      <c r="L6" s="84"/>
    </row>
    <row r="7" spans="1:19" s="123" customFormat="1" x14ac:dyDescent="0.2">
      <c r="B7" s="183"/>
      <c r="C7" s="183"/>
      <c r="D7" s="40" t="s">
        <v>906</v>
      </c>
      <c r="E7" s="124"/>
      <c r="F7" s="40" t="s">
        <v>907</v>
      </c>
      <c r="G7" s="124"/>
      <c r="H7" s="40" t="s">
        <v>113</v>
      </c>
      <c r="I7" s="124"/>
      <c r="J7" s="40" t="s">
        <v>52</v>
      </c>
      <c r="K7" s="124"/>
      <c r="L7" s="40" t="s">
        <v>52</v>
      </c>
    </row>
    <row r="8" spans="1:19" ht="33" customHeight="1" x14ac:dyDescent="0.2">
      <c r="B8" s="201" t="s">
        <v>902</v>
      </c>
      <c r="C8" s="201"/>
      <c r="D8" s="202" t="s">
        <v>923</v>
      </c>
      <c r="E8" s="203"/>
      <c r="F8" s="202" t="s">
        <v>923</v>
      </c>
      <c r="G8" s="203"/>
      <c r="H8" s="202" t="s">
        <v>923</v>
      </c>
      <c r="I8" s="203"/>
      <c r="J8" s="202" t="s">
        <v>923</v>
      </c>
      <c r="K8" s="41"/>
      <c r="L8" s="20" t="s">
        <v>800</v>
      </c>
      <c r="N8" s="42"/>
    </row>
    <row r="9" spans="1:19" ht="33" customHeight="1" x14ac:dyDescent="0.2">
      <c r="B9" s="204" t="s">
        <v>90</v>
      </c>
      <c r="C9" s="204"/>
      <c r="D9" s="199">
        <v>8165029</v>
      </c>
      <c r="E9" s="199"/>
      <c r="F9" s="199">
        <v>6885109</v>
      </c>
      <c r="G9" s="199"/>
      <c r="H9" s="199">
        <v>4741006</v>
      </c>
      <c r="I9" s="199"/>
      <c r="J9" s="199">
        <f>SUM(D9:H9)</f>
        <v>19791144</v>
      </c>
      <c r="K9" s="15"/>
      <c r="L9" s="15">
        <v>15889012</v>
      </c>
      <c r="N9" s="42"/>
    </row>
    <row r="10" spans="1:19" ht="33" customHeight="1" x14ac:dyDescent="0.2">
      <c r="A10" s="35" t="s">
        <v>774</v>
      </c>
      <c r="B10" s="204" t="s">
        <v>911</v>
      </c>
      <c r="C10" s="204"/>
      <c r="D10" s="199">
        <v>0</v>
      </c>
      <c r="E10" s="199"/>
      <c r="F10" s="199">
        <v>3527919</v>
      </c>
      <c r="G10" s="199"/>
      <c r="H10" s="199">
        <v>0</v>
      </c>
      <c r="I10" s="199"/>
      <c r="J10" s="199">
        <f>SUM(D10:H10)</f>
        <v>3527919</v>
      </c>
      <c r="K10" s="15"/>
      <c r="L10" s="15">
        <v>1427670</v>
      </c>
      <c r="N10" s="42"/>
    </row>
    <row r="11" spans="1:19" ht="33" customHeight="1" thickBot="1" x14ac:dyDescent="0.25">
      <c r="B11" s="129"/>
      <c r="C11" s="226"/>
      <c r="D11" s="18">
        <f>SUM(D9:D9)</f>
        <v>8165029</v>
      </c>
      <c r="E11" s="22"/>
      <c r="F11" s="18">
        <f>SUM(F9:F10)</f>
        <v>10413028</v>
      </c>
      <c r="G11" s="22"/>
      <c r="H11" s="18">
        <f>SUM(H9:H9)</f>
        <v>4741006</v>
      </c>
      <c r="I11" s="22"/>
      <c r="J11" s="18">
        <f>SUM(J9:J10)</f>
        <v>23319063</v>
      </c>
      <c r="K11" s="22"/>
      <c r="L11" s="18">
        <f>SUM(L9:L10)</f>
        <v>17316682</v>
      </c>
      <c r="N11" s="42"/>
    </row>
    <row r="12" spans="1:19" ht="10.5" customHeight="1" thickTop="1" x14ac:dyDescent="0.2">
      <c r="B12" s="129"/>
      <c r="C12" s="226"/>
      <c r="D12" s="22"/>
      <c r="E12" s="22"/>
      <c r="F12" s="22"/>
      <c r="G12" s="22"/>
      <c r="H12" s="22"/>
      <c r="I12" s="22"/>
      <c r="J12" s="22"/>
      <c r="K12" s="22"/>
      <c r="L12" s="22"/>
      <c r="M12" s="48"/>
      <c r="N12" s="42"/>
    </row>
    <row r="13" spans="1:19" x14ac:dyDescent="0.2">
      <c r="A13" s="35" t="s">
        <v>774</v>
      </c>
      <c r="B13" s="246" t="s">
        <v>979</v>
      </c>
      <c r="C13" s="246"/>
      <c r="D13" s="246"/>
      <c r="E13" s="246"/>
      <c r="F13" s="246"/>
      <c r="G13" s="246"/>
      <c r="H13" s="246"/>
      <c r="I13" s="246"/>
      <c r="J13" s="246"/>
      <c r="K13" s="246"/>
      <c r="L13" s="246"/>
      <c r="N13" s="42"/>
    </row>
    <row r="14" spans="1:19" s="124" customFormat="1" x14ac:dyDescent="0.2">
      <c r="B14" s="25" t="s">
        <v>155</v>
      </c>
      <c r="C14" s="25"/>
      <c r="D14" s="40" t="s">
        <v>156</v>
      </c>
      <c r="F14" s="248" t="s">
        <v>157</v>
      </c>
      <c r="G14" s="248"/>
      <c r="H14" s="248"/>
      <c r="I14" s="248"/>
      <c r="J14" s="248"/>
      <c r="N14" s="43"/>
    </row>
    <row r="15" spans="1:19" s="27" customFormat="1" hidden="1" x14ac:dyDescent="0.2">
      <c r="A15" s="35"/>
      <c r="B15" s="187" t="s">
        <v>912</v>
      </c>
      <c r="C15" s="187"/>
      <c r="D15" s="179">
        <v>100000</v>
      </c>
      <c r="E15" s="181"/>
      <c r="F15" s="249" t="s">
        <v>917</v>
      </c>
      <c r="G15" s="249"/>
      <c r="H15" s="249"/>
      <c r="I15" s="249"/>
      <c r="J15" s="249"/>
      <c r="K15" s="35"/>
      <c r="L15" s="35"/>
      <c r="N15" s="44"/>
    </row>
    <row r="16" spans="1:19" s="27" customFormat="1" ht="25.5" customHeight="1" x14ac:dyDescent="0.2">
      <c r="A16" s="35"/>
      <c r="B16" s="36" t="s">
        <v>940</v>
      </c>
      <c r="C16" s="222"/>
      <c r="D16" s="195">
        <v>196000</v>
      </c>
      <c r="E16" s="35"/>
      <c r="F16" s="231" t="s">
        <v>947</v>
      </c>
      <c r="G16" s="231"/>
      <c r="H16" s="231"/>
      <c r="I16" s="231"/>
      <c r="J16" s="231"/>
      <c r="K16" s="35"/>
      <c r="L16" s="35"/>
      <c r="N16" s="44"/>
    </row>
    <row r="17" spans="1:15" s="27" customFormat="1" ht="25.5" customHeight="1" x14ac:dyDescent="0.2">
      <c r="A17" s="35"/>
      <c r="B17" s="184" t="s">
        <v>940</v>
      </c>
      <c r="C17" s="184"/>
      <c r="D17" s="195">
        <v>198000</v>
      </c>
      <c r="E17" s="35"/>
      <c r="F17" s="231" t="s">
        <v>948</v>
      </c>
      <c r="G17" s="231"/>
      <c r="H17" s="231"/>
      <c r="I17" s="231"/>
      <c r="J17" s="231"/>
      <c r="K17" s="35"/>
      <c r="L17" s="35"/>
      <c r="N17" s="44"/>
    </row>
    <row r="18" spans="1:15" s="27" customFormat="1" ht="25.5" customHeight="1" x14ac:dyDescent="0.2">
      <c r="A18" s="35"/>
      <c r="B18" s="184" t="s">
        <v>940</v>
      </c>
      <c r="C18" s="184"/>
      <c r="D18" s="195">
        <v>192519</v>
      </c>
      <c r="E18" s="35"/>
      <c r="F18" s="231" t="s">
        <v>949</v>
      </c>
      <c r="G18" s="231"/>
      <c r="H18" s="231"/>
      <c r="I18" s="231"/>
      <c r="J18" s="231"/>
      <c r="K18" s="35"/>
      <c r="L18" s="35"/>
      <c r="N18" s="44"/>
    </row>
    <row r="19" spans="1:15" s="27" customFormat="1" ht="25.5" customHeight="1" x14ac:dyDescent="0.2">
      <c r="A19" s="35"/>
      <c r="B19" s="184" t="s">
        <v>941</v>
      </c>
      <c r="C19" s="184"/>
      <c r="D19" s="195">
        <v>2500000</v>
      </c>
      <c r="E19" s="35"/>
      <c r="F19" s="231" t="s">
        <v>950</v>
      </c>
      <c r="G19" s="231"/>
      <c r="H19" s="231"/>
      <c r="I19" s="231"/>
      <c r="J19" s="231"/>
      <c r="K19" s="35"/>
      <c r="L19" s="35"/>
      <c r="N19" s="44"/>
    </row>
    <row r="20" spans="1:15" s="27" customFormat="1" ht="25.5" customHeight="1" x14ac:dyDescent="0.2">
      <c r="A20" s="35"/>
      <c r="B20" s="184" t="s">
        <v>912</v>
      </c>
      <c r="C20" s="184"/>
      <c r="D20" s="195">
        <v>360000</v>
      </c>
      <c r="E20" s="35"/>
      <c r="F20" s="231" t="s">
        <v>951</v>
      </c>
      <c r="G20" s="231"/>
      <c r="H20" s="231"/>
      <c r="I20" s="231"/>
      <c r="J20" s="231"/>
      <c r="K20" s="35"/>
      <c r="L20" s="35"/>
      <c r="N20" s="44"/>
    </row>
    <row r="21" spans="1:15" s="27" customFormat="1" ht="25.5" customHeight="1" x14ac:dyDescent="0.2">
      <c r="A21" s="35"/>
      <c r="B21" s="184" t="s">
        <v>942</v>
      </c>
      <c r="C21" s="184"/>
      <c r="D21" s="195">
        <v>10000</v>
      </c>
      <c r="E21" s="35"/>
      <c r="F21" s="231" t="s">
        <v>952</v>
      </c>
      <c r="G21" s="231"/>
      <c r="H21" s="231"/>
      <c r="I21" s="231"/>
      <c r="J21" s="231"/>
      <c r="K21" s="35"/>
      <c r="L21" s="35"/>
      <c r="N21" s="44"/>
    </row>
    <row r="22" spans="1:15" s="27" customFormat="1" hidden="1" x14ac:dyDescent="0.2">
      <c r="A22" s="35"/>
      <c r="B22" s="184" t="s">
        <v>913</v>
      </c>
      <c r="C22" s="184"/>
      <c r="D22" s="195">
        <v>100000</v>
      </c>
      <c r="E22" s="35"/>
      <c r="F22" s="231" t="s">
        <v>916</v>
      </c>
      <c r="G22" s="231"/>
      <c r="H22" s="231"/>
      <c r="I22" s="231"/>
      <c r="J22" s="231"/>
      <c r="K22" s="35"/>
      <c r="L22" s="35"/>
      <c r="N22" s="44"/>
    </row>
    <row r="23" spans="1:15" s="27" customFormat="1" hidden="1" x14ac:dyDescent="0.2">
      <c r="A23" s="35"/>
      <c r="B23" s="184" t="s">
        <v>914</v>
      </c>
      <c r="C23" s="184"/>
      <c r="D23" s="195">
        <v>61200</v>
      </c>
      <c r="E23" s="35"/>
      <c r="F23" s="231" t="s">
        <v>916</v>
      </c>
      <c r="G23" s="231"/>
      <c r="H23" s="231"/>
      <c r="I23" s="231"/>
      <c r="J23" s="231"/>
      <c r="K23" s="35"/>
      <c r="L23" s="35"/>
      <c r="N23" s="44"/>
    </row>
    <row r="24" spans="1:15" s="27" customFormat="1" ht="27" customHeight="1" x14ac:dyDescent="0.2">
      <c r="A24" s="35"/>
      <c r="B24" s="184" t="s">
        <v>943</v>
      </c>
      <c r="C24" s="184"/>
      <c r="D24" s="195">
        <v>29400</v>
      </c>
      <c r="E24" s="35"/>
      <c r="F24" s="231" t="s">
        <v>953</v>
      </c>
      <c r="G24" s="231"/>
      <c r="H24" s="231"/>
      <c r="I24" s="231"/>
      <c r="J24" s="231"/>
      <c r="K24" s="35"/>
      <c r="L24" s="35"/>
      <c r="N24" s="44"/>
      <c r="O24" s="14">
        <v>0</v>
      </c>
    </row>
    <row r="25" spans="1:15" s="27" customFormat="1" ht="27" customHeight="1" x14ac:dyDescent="0.2">
      <c r="A25" s="35"/>
      <c r="B25" s="184" t="s">
        <v>943</v>
      </c>
      <c r="C25" s="184"/>
      <c r="D25" s="195">
        <v>42000</v>
      </c>
      <c r="E25" s="35"/>
      <c r="F25" s="231" t="s">
        <v>954</v>
      </c>
      <c r="G25" s="231"/>
      <c r="H25" s="231"/>
      <c r="I25" s="231"/>
      <c r="J25" s="231"/>
      <c r="K25" s="35"/>
      <c r="L25" s="35"/>
      <c r="N25" s="44"/>
      <c r="O25" s="14"/>
    </row>
    <row r="26" spans="1:15" s="27" customFormat="1" ht="27" customHeight="1" x14ac:dyDescent="0.2">
      <c r="A26" s="35"/>
      <c r="B26" s="184" t="s">
        <v>944</v>
      </c>
      <c r="C26" s="184"/>
      <c r="D26" s="195">
        <v>60000</v>
      </c>
      <c r="E26" s="35"/>
      <c r="F26" s="231" t="s">
        <v>955</v>
      </c>
      <c r="G26" s="231"/>
      <c r="H26" s="231"/>
      <c r="I26" s="231"/>
      <c r="J26" s="231"/>
      <c r="K26" s="35"/>
      <c r="L26" s="35"/>
      <c r="N26" s="44"/>
      <c r="O26" s="14"/>
    </row>
    <row r="27" spans="1:15" s="27" customFormat="1" ht="27" customHeight="1" x14ac:dyDescent="0.2">
      <c r="A27" s="35"/>
      <c r="B27" s="184" t="s">
        <v>945</v>
      </c>
      <c r="C27" s="184"/>
      <c r="D27" s="195">
        <v>30000</v>
      </c>
      <c r="E27" s="35"/>
      <c r="F27" s="231" t="s">
        <v>956</v>
      </c>
      <c r="G27" s="231"/>
      <c r="H27" s="231"/>
      <c r="I27" s="231"/>
      <c r="J27" s="231"/>
      <c r="K27" s="35"/>
      <c r="L27" s="35"/>
      <c r="N27" s="44"/>
      <c r="O27" s="14"/>
    </row>
    <row r="28" spans="1:15" s="27" customFormat="1" ht="27" customHeight="1" x14ac:dyDescent="0.2">
      <c r="A28" s="35"/>
      <c r="B28" s="184" t="s">
        <v>913</v>
      </c>
      <c r="C28" s="184"/>
      <c r="D28" s="195">
        <v>450000</v>
      </c>
      <c r="E28" s="35"/>
      <c r="F28" s="231" t="s">
        <v>957</v>
      </c>
      <c r="G28" s="231"/>
      <c r="H28" s="231"/>
      <c r="I28" s="231"/>
      <c r="J28" s="231"/>
      <c r="K28" s="35"/>
      <c r="L28" s="35"/>
      <c r="N28" s="44"/>
      <c r="O28" s="14"/>
    </row>
    <row r="29" spans="1:15" s="27" customFormat="1" ht="27" customHeight="1" x14ac:dyDescent="0.2">
      <c r="A29" s="35"/>
      <c r="B29" s="184" t="s">
        <v>946</v>
      </c>
      <c r="C29" s="184"/>
      <c r="D29" s="195">
        <v>25000</v>
      </c>
      <c r="E29" s="35"/>
      <c r="F29" s="231" t="s">
        <v>958</v>
      </c>
      <c r="G29" s="231"/>
      <c r="H29" s="231"/>
      <c r="I29" s="231"/>
      <c r="J29" s="231"/>
      <c r="K29" s="35"/>
      <c r="L29" s="35"/>
      <c r="N29" s="44"/>
      <c r="O29" s="14"/>
    </row>
    <row r="30" spans="1:15" s="45" customFormat="1" ht="21" thickBot="1" x14ac:dyDescent="0.25">
      <c r="B30" s="184"/>
      <c r="C30" s="184"/>
      <c r="D30" s="188">
        <f>SUM(D16:D29)</f>
        <v>4254119</v>
      </c>
      <c r="E30" s="46"/>
      <c r="F30" s="123"/>
      <c r="G30" s="123"/>
      <c r="H30" s="123"/>
      <c r="I30" s="123"/>
      <c r="J30" s="123"/>
      <c r="K30" s="46"/>
    </row>
    <row r="31" spans="1:15" s="123" customFormat="1" ht="21" hidden="1" thickTop="1" x14ac:dyDescent="0.2">
      <c r="B31" s="183"/>
      <c r="C31" s="183"/>
      <c r="D31" s="40" t="s">
        <v>49</v>
      </c>
      <c r="E31" s="124"/>
      <c r="F31" s="40" t="s">
        <v>50</v>
      </c>
      <c r="G31" s="124"/>
      <c r="H31" s="40" t="s">
        <v>51</v>
      </c>
      <c r="I31" s="124"/>
      <c r="J31" s="40" t="s">
        <v>52</v>
      </c>
      <c r="K31" s="124"/>
      <c r="L31" s="40" t="s">
        <v>52</v>
      </c>
    </row>
    <row r="32" spans="1:15" hidden="1" x14ac:dyDescent="0.2">
      <c r="B32" s="129" t="s">
        <v>795</v>
      </c>
      <c r="C32" s="226"/>
      <c r="D32" s="20" t="s">
        <v>923</v>
      </c>
      <c r="E32" s="41"/>
      <c r="F32" s="20" t="s">
        <v>923</v>
      </c>
      <c r="G32" s="41"/>
      <c r="H32" s="20" t="s">
        <v>923</v>
      </c>
      <c r="I32" s="41"/>
      <c r="J32" s="20" t="s">
        <v>923</v>
      </c>
      <c r="K32" s="41"/>
      <c r="L32" s="20" t="s">
        <v>800</v>
      </c>
      <c r="N32" s="42"/>
    </row>
    <row r="33" spans="1:15" hidden="1" x14ac:dyDescent="0.5">
      <c r="B33" s="4" t="s">
        <v>91</v>
      </c>
      <c r="C33" s="225"/>
      <c r="D33" s="15">
        <v>0</v>
      </c>
      <c r="E33" s="15"/>
      <c r="F33" s="15">
        <v>1911258</v>
      </c>
      <c r="G33" s="15"/>
      <c r="H33" s="15">
        <v>0</v>
      </c>
      <c r="I33" s="15"/>
      <c r="J33" s="15">
        <f>SUM(D33:H33)</f>
        <v>1911258</v>
      </c>
      <c r="K33" s="15"/>
      <c r="L33" s="15">
        <v>2777284</v>
      </c>
      <c r="N33" s="133"/>
      <c r="O33" s="133"/>
    </row>
    <row r="34" spans="1:15" hidden="1" x14ac:dyDescent="0.5">
      <c r="B34" s="4" t="s">
        <v>92</v>
      </c>
      <c r="C34" s="225"/>
      <c r="D34" s="15">
        <v>0</v>
      </c>
      <c r="E34" s="15"/>
      <c r="F34" s="15">
        <v>1557199</v>
      </c>
      <c r="G34" s="15"/>
      <c r="H34" s="15">
        <v>0</v>
      </c>
      <c r="I34" s="15"/>
      <c r="J34" s="15">
        <f t="shared" ref="J34:J36" si="0">SUM(D34:H34)</f>
        <v>1557199</v>
      </c>
      <c r="K34" s="15"/>
      <c r="L34" s="15">
        <v>1785</v>
      </c>
      <c r="N34" s="133"/>
      <c r="O34" s="133"/>
    </row>
    <row r="35" spans="1:15" hidden="1" x14ac:dyDescent="0.5">
      <c r="B35" s="4" t="s">
        <v>93</v>
      </c>
      <c r="C35" s="225"/>
      <c r="D35" s="15">
        <v>0</v>
      </c>
      <c r="E35" s="15"/>
      <c r="F35" s="15">
        <v>996458</v>
      </c>
      <c r="G35" s="15"/>
      <c r="H35" s="15">
        <v>0</v>
      </c>
      <c r="I35" s="15"/>
      <c r="J35" s="15">
        <f t="shared" si="0"/>
        <v>996458</v>
      </c>
      <c r="K35" s="15"/>
      <c r="L35" s="15">
        <v>350381</v>
      </c>
      <c r="N35" s="133"/>
      <c r="O35" s="133"/>
    </row>
    <row r="36" spans="1:15" hidden="1" x14ac:dyDescent="0.5">
      <c r="B36" s="4" t="s">
        <v>94</v>
      </c>
      <c r="C36" s="225"/>
      <c r="D36" s="15">
        <v>0</v>
      </c>
      <c r="E36" s="15"/>
      <c r="F36" s="15">
        <v>617513</v>
      </c>
      <c r="G36" s="15"/>
      <c r="H36" s="15">
        <v>0</v>
      </c>
      <c r="I36" s="15"/>
      <c r="J36" s="15">
        <f t="shared" si="0"/>
        <v>617513</v>
      </c>
      <c r="K36" s="15"/>
      <c r="L36" s="15">
        <v>284064</v>
      </c>
      <c r="N36" s="133"/>
      <c r="O36" s="133"/>
    </row>
    <row r="37" spans="1:15" ht="21" hidden="1" thickBot="1" x14ac:dyDescent="0.55000000000000004">
      <c r="B37" s="129"/>
      <c r="C37" s="226"/>
      <c r="D37" s="18">
        <f>SUM(D33:D36)</f>
        <v>0</v>
      </c>
      <c r="E37" s="22"/>
      <c r="F37" s="18">
        <f>SUM(F33:F36)</f>
        <v>5082428</v>
      </c>
      <c r="G37" s="22"/>
      <c r="H37" s="18">
        <f>SUM(H33:H36)</f>
        <v>0</v>
      </c>
      <c r="I37" s="22"/>
      <c r="J37" s="18">
        <f>SUM(J33:J36)</f>
        <v>5082428</v>
      </c>
      <c r="K37" s="22"/>
      <c r="L37" s="18">
        <f>SUM(L33:L36)</f>
        <v>3413514</v>
      </c>
      <c r="N37" s="133"/>
      <c r="O37" s="133"/>
    </row>
    <row r="38" spans="1:15" ht="21" thickTop="1" x14ac:dyDescent="0.2">
      <c r="B38" s="185"/>
      <c r="C38" s="185"/>
      <c r="D38" s="47"/>
      <c r="E38" s="47"/>
      <c r="F38" s="47"/>
      <c r="G38" s="47"/>
      <c r="H38" s="47"/>
      <c r="I38" s="47"/>
      <c r="J38" s="47"/>
      <c r="K38" s="47"/>
      <c r="L38" s="47"/>
    </row>
    <row r="39" spans="1:15" s="123" customFormat="1" hidden="1" x14ac:dyDescent="0.2">
      <c r="B39" s="183"/>
      <c r="C39" s="183"/>
      <c r="D39" s="40" t="s">
        <v>49</v>
      </c>
      <c r="E39" s="124"/>
      <c r="F39" s="40" t="s">
        <v>50</v>
      </c>
      <c r="G39" s="124"/>
      <c r="H39" s="40" t="s">
        <v>51</v>
      </c>
      <c r="I39" s="124"/>
      <c r="J39" s="40" t="s">
        <v>52</v>
      </c>
      <c r="K39" s="124"/>
      <c r="L39" s="40" t="s">
        <v>52</v>
      </c>
    </row>
    <row r="40" spans="1:15" hidden="1" x14ac:dyDescent="0.2">
      <c r="B40" s="129" t="s">
        <v>796</v>
      </c>
      <c r="C40" s="226"/>
      <c r="D40" s="20" t="s">
        <v>923</v>
      </c>
      <c r="E40" s="41"/>
      <c r="F40" s="20" t="s">
        <v>923</v>
      </c>
      <c r="G40" s="41"/>
      <c r="H40" s="20" t="s">
        <v>923</v>
      </c>
      <c r="I40" s="41"/>
      <c r="J40" s="20" t="s">
        <v>923</v>
      </c>
      <c r="K40" s="41"/>
      <c r="L40" s="20" t="s">
        <v>800</v>
      </c>
      <c r="N40" s="42"/>
    </row>
    <row r="41" spans="1:15" hidden="1" x14ac:dyDescent="0.2">
      <c r="B41" s="4" t="s">
        <v>95</v>
      </c>
      <c r="C41" s="225"/>
      <c r="D41" s="15">
        <v>100786</v>
      </c>
      <c r="E41" s="15"/>
      <c r="F41" s="15">
        <v>0</v>
      </c>
      <c r="G41" s="15"/>
      <c r="H41" s="15">
        <v>0</v>
      </c>
      <c r="I41" s="15"/>
      <c r="J41" s="15">
        <f>SUM(D41:I41)</f>
        <v>100786</v>
      </c>
      <c r="K41" s="15"/>
      <c r="L41" s="15">
        <v>124684</v>
      </c>
      <c r="N41" s="42"/>
    </row>
    <row r="42" spans="1:15" hidden="1" x14ac:dyDescent="0.2">
      <c r="B42" s="4" t="s">
        <v>96</v>
      </c>
      <c r="C42" s="225"/>
      <c r="D42" s="15">
        <v>0</v>
      </c>
      <c r="E42" s="15"/>
      <c r="F42" s="15"/>
      <c r="G42" s="15"/>
      <c r="H42" s="15"/>
      <c r="I42" s="15"/>
      <c r="J42" s="15"/>
      <c r="K42" s="15"/>
      <c r="L42" s="15">
        <v>0</v>
      </c>
      <c r="N42" s="42"/>
    </row>
    <row r="43" spans="1:15" ht="21" hidden="1" thickBot="1" x14ac:dyDescent="0.25">
      <c r="B43" s="129"/>
      <c r="C43" s="226"/>
      <c r="D43" s="18">
        <f>SUM(D41:D42)</f>
        <v>100786</v>
      </c>
      <c r="E43" s="22"/>
      <c r="F43" s="18">
        <f>SUM(F41:F42)</f>
        <v>0</v>
      </c>
      <c r="G43" s="22"/>
      <c r="H43" s="18">
        <f>SUM(H41:H42)</f>
        <v>0</v>
      </c>
      <c r="I43" s="22"/>
      <c r="J43" s="18">
        <f>SUM(J41:J42)</f>
        <v>100786</v>
      </c>
      <c r="K43" s="22"/>
      <c r="L43" s="18">
        <f>SUM(L41:L42)</f>
        <v>124684</v>
      </c>
      <c r="N43" s="42"/>
    </row>
    <row r="44" spans="1:15" x14ac:dyDescent="0.2">
      <c r="B44" s="186"/>
      <c r="C44" s="186"/>
      <c r="D44" s="39"/>
      <c r="E44" s="39"/>
      <c r="F44" s="39"/>
      <c r="G44" s="39"/>
      <c r="H44" s="39"/>
      <c r="I44" s="39"/>
      <c r="J44" s="39"/>
      <c r="K44" s="39"/>
      <c r="L44" s="39"/>
    </row>
    <row r="45" spans="1:15" x14ac:dyDescent="0.2">
      <c r="A45" s="238">
        <v>20</v>
      </c>
      <c r="B45" s="238"/>
      <c r="C45" s="238"/>
      <c r="D45" s="238"/>
      <c r="E45" s="238"/>
      <c r="F45" s="238"/>
      <c r="G45" s="238"/>
      <c r="H45" s="238"/>
      <c r="I45" s="238"/>
      <c r="J45" s="238"/>
      <c r="K45" s="238"/>
      <c r="L45" s="238"/>
    </row>
    <row r="46" spans="1:15" x14ac:dyDescent="0.2">
      <c r="H46" s="123"/>
      <c r="I46" s="123"/>
      <c r="J46" s="123"/>
      <c r="K46" s="123"/>
      <c r="L46" s="123"/>
    </row>
    <row r="48" spans="1:15" x14ac:dyDescent="0.2">
      <c r="H48" s="48"/>
    </row>
  </sheetData>
  <mergeCells count="20">
    <mergeCell ref="F26:J26"/>
    <mergeCell ref="F27:J27"/>
    <mergeCell ref="F28:J28"/>
    <mergeCell ref="F29:J29"/>
    <mergeCell ref="B1:F1"/>
    <mergeCell ref="B13:L13"/>
    <mergeCell ref="B4:D4"/>
    <mergeCell ref="A45:L45"/>
    <mergeCell ref="F14:J14"/>
    <mergeCell ref="F15:J15"/>
    <mergeCell ref="F16:J16"/>
    <mergeCell ref="F17:J17"/>
    <mergeCell ref="F23:J23"/>
    <mergeCell ref="F24:J24"/>
    <mergeCell ref="F22:J22"/>
    <mergeCell ref="F18:J18"/>
    <mergeCell ref="F19:J19"/>
    <mergeCell ref="F20:J20"/>
    <mergeCell ref="F21:J21"/>
    <mergeCell ref="F25:J25"/>
  </mergeCells>
  <printOptions horizontalCentered="1"/>
  <pageMargins left="0.47244094488188981" right="0.94488188976377963" top="0.43307086614173229" bottom="0" header="0.19685039370078741" footer="0"/>
  <pageSetup paperSize="9" scale="75" firstPageNumber="5" orientation="landscape" useFirstPageNumber="1" r:id="rId1"/>
  <headerFooter alignWithMargins="0"/>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17</vt:i4>
      </vt:variant>
      <vt:variant>
        <vt:lpstr>النطاقات المسماة</vt:lpstr>
      </vt:variant>
      <vt:variant>
        <vt:i4>10</vt:i4>
      </vt:variant>
    </vt:vector>
  </HeadingPairs>
  <TitlesOfParts>
    <vt:vector size="27" baseType="lpstr">
      <vt:lpstr>TB</vt:lpstr>
      <vt:lpstr>المركز المالي</vt:lpstr>
      <vt:lpstr>قائمة الأنشطة</vt:lpstr>
      <vt:lpstr>التدفقات النقدية</vt:lpstr>
      <vt:lpstr>5-8</vt:lpstr>
      <vt:lpstr>9</vt:lpstr>
      <vt:lpstr>10-11</vt:lpstr>
      <vt:lpstr>12-13-14</vt:lpstr>
      <vt:lpstr>15</vt:lpstr>
      <vt:lpstr>16-17</vt:lpstr>
      <vt:lpstr>18-19</vt:lpstr>
      <vt:lpstr>20</vt:lpstr>
      <vt:lpstr>18-20</vt:lpstr>
      <vt:lpstr>21-22</vt:lpstr>
      <vt:lpstr>23</vt:lpstr>
      <vt:lpstr>ملاحظات الميزان</vt:lpstr>
      <vt:lpstr>TB 2022</vt:lpstr>
      <vt:lpstr>'12-13-14'!Print_Area</vt:lpstr>
      <vt:lpstr>'16-17'!Print_Area</vt:lpstr>
      <vt:lpstr>'18-19'!Print_Area</vt:lpstr>
      <vt:lpstr>'18-20'!Print_Area</vt:lpstr>
      <vt:lpstr>'20'!Print_Area</vt:lpstr>
      <vt:lpstr>'21-22'!Print_Area</vt:lpstr>
      <vt:lpstr>'23'!Print_Area</vt:lpstr>
      <vt:lpstr>'التدفقات النقدية'!Print_Area</vt:lpstr>
      <vt:lpstr>'المركز المالي'!Print_Area</vt:lpstr>
      <vt:lpstr>'قائمة الأنشطة'!Print_Area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SACAD</dc:creator>
  <cp:lastModifiedBy>b.abdalla@sacadfirm-sys.com</cp:lastModifiedBy>
  <cp:lastPrinted>2025-03-03T09:17:04Z</cp:lastPrinted>
  <dcterms:created xsi:type="dcterms:W3CDTF">2021-09-06T06:19:46Z</dcterms:created>
  <dcterms:modified xsi:type="dcterms:W3CDTF">2025-03-03T09:23:27Z</dcterms:modified>
</cp:coreProperties>
</file>