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Admin-pc\التقرير اليومي للفرسان\Eman Ali\المحتوى المحلي\المحتوى المحلي 2024\للشريك - شركة أمودينا سيتى  2024م\2 أوراق العمل\"/>
    </mc:Choice>
  </mc:AlternateContent>
  <xr:revisionPtr revIDLastSave="0" documentId="13_ncr:1_{1F606C8F-19E1-4E47-94D6-E9EC58E81E2D}" xr6:coauthVersionLast="47" xr6:coauthVersionMax="47" xr10:uidLastSave="{00000000-0000-0000-0000-000000000000}"/>
  <bookViews>
    <workbookView xWindow="-120" yWindow="-120" windowWidth="29040" windowHeight="15840" tabRatio="897" firstSheet="1" activeTab="8" xr2:uid="{00000000-000D-0000-FFFF-FFFF00000000}"/>
  </bookViews>
  <sheets>
    <sheet name="نظرة عامة" sheetId="15" state="hidden" r:id="rId1"/>
    <sheet name="القسم 1. معلومات المنشأة" sheetId="1" r:id="rId2"/>
    <sheet name="القسم2.تقييم نسبةالمحتوى المحلي" sheetId="2" r:id="rId3"/>
    <sheet name="القسم 3. القوى العاملة" sheetId="3" r:id="rId4"/>
    <sheet name="القسم 4. السلع والخدمات" sheetId="16" r:id="rId5"/>
    <sheet name="القسم 5. النفقات الرأسمالية" sheetId="21" r:id="rId6"/>
    <sheet name="القسم 6. تطوير القدرات" sheetId="5" r:id="rId7"/>
    <sheet name="القسم 7. الإهلاك والإطفاء" sheetId="18" r:id="rId8"/>
    <sheet name="الملحق أ" sheetId="19" r:id="rId9"/>
    <sheet name="الملحق ب" sheetId="20" state="hidden" r:id="rId10"/>
  </sheets>
  <definedNames>
    <definedName name="Above400M" localSheetId="5">#REF!</definedName>
    <definedName name="Above400M" localSheetId="9">#REF!</definedName>
    <definedName name="Above400M">#REF!</definedName>
    <definedName name="_xlnm.Print_Area" localSheetId="1">'القسم 1. معلومات المنشأة'!$B$1:$D$59</definedName>
    <definedName name="_xlnm.Print_Area" localSheetId="4">'القسم 4. السلع والخدمات'!$B$1:$L$110</definedName>
    <definedName name="Value" localSheetId="5">#REF!</definedName>
    <definedName name="Value" localSheetId="9">#REF!</definedName>
    <definedName name="Valu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6" l="1"/>
  <c r="C6" i="18"/>
  <c r="C5" i="18"/>
  <c r="C4" i="18"/>
  <c r="C3" i="18"/>
  <c r="C6" i="5"/>
  <c r="C5" i="5"/>
  <c r="C4" i="5"/>
  <c r="C3" i="5"/>
  <c r="C6" i="16"/>
  <c r="C5" i="16"/>
  <c r="C4" i="16"/>
  <c r="C3" i="16"/>
  <c r="C6" i="3"/>
  <c r="C5" i="3"/>
  <c r="C4" i="3"/>
  <c r="C3" i="3"/>
  <c r="J91" i="21" l="1"/>
  <c r="J90" i="21"/>
  <c r="J89" i="21"/>
  <c r="J88" i="21"/>
  <c r="J87" i="21"/>
  <c r="J86" i="21"/>
  <c r="J85" i="21"/>
  <c r="J84" i="21"/>
  <c r="J83" i="21"/>
  <c r="J82" i="21"/>
  <c r="J81" i="21"/>
  <c r="J80" i="21"/>
  <c r="J79" i="21"/>
  <c r="J78" i="21"/>
  <c r="J77" i="21"/>
  <c r="J76" i="21"/>
  <c r="J75" i="21"/>
  <c r="J74" i="21"/>
  <c r="J73" i="21"/>
  <c r="J72" i="21"/>
  <c r="J71" i="21"/>
  <c r="J70" i="21"/>
  <c r="J69" i="21"/>
  <c r="J68" i="21"/>
  <c r="J67" i="21"/>
  <c r="J66" i="21"/>
  <c r="J65" i="21"/>
  <c r="J64" i="21"/>
  <c r="J63" i="21"/>
  <c r="J62" i="21"/>
  <c r="J61" i="21"/>
  <c r="J60" i="21"/>
  <c r="J59" i="21"/>
  <c r="J58" i="21"/>
  <c r="J57" i="21"/>
  <c r="J56" i="21"/>
  <c r="J55" i="21"/>
  <c r="J54" i="21"/>
  <c r="J53"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K13" i="21" l="1"/>
  <c r="M13" i="21" s="1"/>
  <c r="K16" i="21"/>
  <c r="K17" i="21"/>
  <c r="M17" i="21" s="1"/>
  <c r="K19" i="21"/>
  <c r="M19" i="21" s="1"/>
  <c r="K20" i="21"/>
  <c r="M20" i="21" s="1"/>
  <c r="K21" i="21"/>
  <c r="M21" i="21" s="1"/>
  <c r="K22" i="21"/>
  <c r="M22" i="21" s="1"/>
  <c r="K23" i="21"/>
  <c r="M23" i="21" s="1"/>
  <c r="K25" i="21"/>
  <c r="M25" i="21" s="1"/>
  <c r="K26" i="21"/>
  <c r="M26" i="21" s="1"/>
  <c r="K27" i="21"/>
  <c r="M27" i="21" s="1"/>
  <c r="K28" i="21"/>
  <c r="M28" i="21" s="1"/>
  <c r="K29" i="21"/>
  <c r="M29" i="21" s="1"/>
  <c r="K30" i="21"/>
  <c r="M30" i="21" s="1"/>
  <c r="K31" i="21"/>
  <c r="M31" i="21" s="1"/>
  <c r="K32" i="21"/>
  <c r="M32" i="21" s="1"/>
  <c r="K33" i="21"/>
  <c r="M33" i="21" s="1"/>
  <c r="K34" i="21"/>
  <c r="M34" i="21" s="1"/>
  <c r="K35" i="21"/>
  <c r="M35" i="21" s="1"/>
  <c r="K36" i="21"/>
  <c r="M36" i="21" s="1"/>
  <c r="K37" i="21"/>
  <c r="M37" i="21" s="1"/>
  <c r="K38" i="21"/>
  <c r="M38" i="21" s="1"/>
  <c r="K39" i="21"/>
  <c r="M39" i="21" s="1"/>
  <c r="K40" i="21"/>
  <c r="M40" i="21" s="1"/>
  <c r="K41" i="21"/>
  <c r="M41" i="21" s="1"/>
  <c r="K42" i="21"/>
  <c r="M42" i="21" s="1"/>
  <c r="K43" i="21"/>
  <c r="M43" i="21" s="1"/>
  <c r="K44" i="21"/>
  <c r="M44" i="21" s="1"/>
  <c r="K45" i="21"/>
  <c r="M45" i="21" s="1"/>
  <c r="K46" i="21"/>
  <c r="M46" i="21" s="1"/>
  <c r="K47" i="21"/>
  <c r="M47" i="21" s="1"/>
  <c r="K49" i="21"/>
  <c r="M49" i="21" s="1"/>
  <c r="K50" i="21"/>
  <c r="M50" i="21" s="1"/>
  <c r="K51" i="21"/>
  <c r="M51" i="21" s="1"/>
  <c r="K52" i="21"/>
  <c r="M52" i="21" s="1"/>
  <c r="K53" i="21"/>
  <c r="M53" i="21" s="1"/>
  <c r="K54" i="21"/>
  <c r="M54" i="21" s="1"/>
  <c r="K55" i="21"/>
  <c r="M55" i="21" s="1"/>
  <c r="K57" i="21"/>
  <c r="M57" i="21" s="1"/>
  <c r="K58" i="21"/>
  <c r="M58" i="21" s="1"/>
  <c r="K59" i="21"/>
  <c r="M59" i="21" s="1"/>
  <c r="K60" i="21"/>
  <c r="M60" i="21" s="1"/>
  <c r="K61" i="21"/>
  <c r="M61" i="21" s="1"/>
  <c r="K63" i="21"/>
  <c r="M63" i="21" s="1"/>
  <c r="K64" i="21"/>
  <c r="M64" i="21" s="1"/>
  <c r="K65" i="21"/>
  <c r="M65" i="21" s="1"/>
  <c r="K66" i="21"/>
  <c r="M66" i="21" s="1"/>
  <c r="K67" i="21"/>
  <c r="M67" i="21" s="1"/>
  <c r="K68" i="21"/>
  <c r="M68" i="21" s="1"/>
  <c r="K69" i="21"/>
  <c r="M69" i="21" s="1"/>
  <c r="K70" i="21"/>
  <c r="M70" i="21" s="1"/>
  <c r="K71" i="21"/>
  <c r="M71" i="21" s="1"/>
  <c r="K72" i="21"/>
  <c r="M72" i="21" s="1"/>
  <c r="K73" i="21"/>
  <c r="M73" i="21" s="1"/>
  <c r="K74" i="21"/>
  <c r="M74" i="21" s="1"/>
  <c r="K75" i="21"/>
  <c r="M75" i="21" s="1"/>
  <c r="K76" i="21"/>
  <c r="M76" i="21" s="1"/>
  <c r="K77" i="21"/>
  <c r="M77" i="21" s="1"/>
  <c r="K78" i="21"/>
  <c r="M78" i="21" s="1"/>
  <c r="K79" i="21"/>
  <c r="M79" i="21" s="1"/>
  <c r="K80" i="21"/>
  <c r="M80" i="21" s="1"/>
  <c r="K81" i="21"/>
  <c r="M81" i="21" s="1"/>
  <c r="K82" i="21"/>
  <c r="M82" i="21" s="1"/>
  <c r="K83" i="21"/>
  <c r="M83" i="21" s="1"/>
  <c r="K84" i="21"/>
  <c r="M84" i="21" s="1"/>
  <c r="K85" i="21"/>
  <c r="M85" i="21" s="1"/>
  <c r="K86" i="21"/>
  <c r="M86" i="21" s="1"/>
  <c r="K87" i="21"/>
  <c r="M87" i="21" s="1"/>
  <c r="K89" i="21"/>
  <c r="M89" i="21" s="1"/>
  <c r="K91" i="21"/>
  <c r="M91" i="21" s="1"/>
  <c r="K12" i="21"/>
  <c r="K14" i="21"/>
  <c r="M14" i="21" s="1"/>
  <c r="K15" i="21"/>
  <c r="M15" i="21" s="1"/>
  <c r="K18" i="21"/>
  <c r="M18" i="21" s="1"/>
  <c r="K24" i="21"/>
  <c r="M24" i="21" s="1"/>
  <c r="K48" i="21"/>
  <c r="M48" i="21" s="1"/>
  <c r="K56" i="21"/>
  <c r="M56" i="21" s="1"/>
  <c r="K62" i="21"/>
  <c r="M62" i="21" s="1"/>
  <c r="K88" i="21"/>
  <c r="M88" i="21" s="1"/>
  <c r="K90" i="21"/>
  <c r="M90" i="21" s="1"/>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14" i="16"/>
  <c r="M12" i="21" l="1"/>
  <c r="K92" i="21"/>
  <c r="M16" i="21"/>
  <c r="L92" i="21" l="1"/>
  <c r="L93" i="21" s="1"/>
  <c r="J37" i="16"/>
  <c r="L37" i="16" s="1"/>
  <c r="J38" i="16"/>
  <c r="L38" i="16" s="1"/>
  <c r="J39" i="16"/>
  <c r="L39" i="16" s="1"/>
  <c r="J40" i="16"/>
  <c r="L40" i="16" s="1"/>
  <c r="J41" i="16"/>
  <c r="L41" i="16" s="1"/>
  <c r="J42" i="16"/>
  <c r="L42" i="16" s="1"/>
  <c r="J43" i="16"/>
  <c r="L43" i="16" s="1"/>
  <c r="J44" i="16"/>
  <c r="L44" i="16" s="1"/>
  <c r="J45" i="16"/>
  <c r="L45" i="16" s="1"/>
  <c r="J46" i="16"/>
  <c r="L46" i="16" s="1"/>
  <c r="J47" i="16"/>
  <c r="L47" i="16" s="1"/>
  <c r="J48" i="16"/>
  <c r="L48" i="16" s="1"/>
  <c r="J49" i="16"/>
  <c r="L49" i="16" s="1"/>
  <c r="J50" i="16"/>
  <c r="L50" i="16" s="1"/>
  <c r="J51" i="16"/>
  <c r="L51" i="16" s="1"/>
  <c r="J52" i="16"/>
  <c r="L52" i="16" s="1"/>
  <c r="J53" i="16"/>
  <c r="L53" i="16" s="1"/>
  <c r="J54" i="16"/>
  <c r="L54" i="16" s="1"/>
  <c r="J55" i="16"/>
  <c r="L55" i="16" s="1"/>
  <c r="J56" i="16"/>
  <c r="L56" i="16" s="1"/>
  <c r="J57" i="16"/>
  <c r="L57" i="16" s="1"/>
  <c r="J58" i="16"/>
  <c r="L58" i="16" s="1"/>
  <c r="J59" i="16"/>
  <c r="L59" i="16" s="1"/>
  <c r="J60" i="16"/>
  <c r="L60" i="16" s="1"/>
  <c r="J61" i="16"/>
  <c r="L61" i="16" s="1"/>
  <c r="J62" i="16"/>
  <c r="L62" i="16" s="1"/>
  <c r="J63" i="16"/>
  <c r="L63" i="16" s="1"/>
  <c r="J64" i="16"/>
  <c r="L64" i="16" s="1"/>
  <c r="J65" i="16"/>
  <c r="L65" i="16" s="1"/>
  <c r="J66" i="16"/>
  <c r="L66" i="16" s="1"/>
  <c r="J67" i="16"/>
  <c r="L67" i="16" s="1"/>
  <c r="J68" i="16"/>
  <c r="L68" i="16" s="1"/>
  <c r="J69" i="16"/>
  <c r="L69" i="16" s="1"/>
  <c r="J70" i="16"/>
  <c r="L70" i="16" s="1"/>
  <c r="J71" i="16"/>
  <c r="L71" i="16" s="1"/>
  <c r="J72" i="16"/>
  <c r="L72" i="16" s="1"/>
  <c r="J73" i="16"/>
  <c r="L73" i="16" s="1"/>
  <c r="J74" i="16"/>
  <c r="L74" i="16" s="1"/>
  <c r="J75" i="16"/>
  <c r="L75" i="16" s="1"/>
  <c r="J76" i="16"/>
  <c r="L76" i="16" s="1"/>
  <c r="J77" i="16"/>
  <c r="L77" i="16" s="1"/>
  <c r="J78" i="16"/>
  <c r="L78" i="16" s="1"/>
  <c r="J79" i="16"/>
  <c r="L79" i="16" s="1"/>
  <c r="J80" i="16"/>
  <c r="L80" i="16" s="1"/>
  <c r="J81" i="16"/>
  <c r="L81" i="16" s="1"/>
  <c r="J82" i="16"/>
  <c r="L82" i="16" s="1"/>
  <c r="J83" i="16"/>
  <c r="L83" i="16" s="1"/>
  <c r="J84" i="16"/>
  <c r="L84" i="16" s="1"/>
  <c r="J85" i="16"/>
  <c r="L85" i="16" s="1"/>
  <c r="J86" i="16"/>
  <c r="L86" i="16" s="1"/>
  <c r="J87" i="16"/>
  <c r="L87" i="16" s="1"/>
  <c r="J88" i="16"/>
  <c r="L88" i="16" s="1"/>
  <c r="J89" i="16"/>
  <c r="L89" i="16" s="1"/>
  <c r="J90" i="16"/>
  <c r="L90" i="16" s="1"/>
  <c r="J91" i="16"/>
  <c r="L91" i="16" s="1"/>
  <c r="J92" i="16"/>
  <c r="L92" i="16" s="1"/>
  <c r="J93" i="16"/>
  <c r="L93" i="16" s="1"/>
  <c r="C17" i="5" l="1"/>
  <c r="K96" i="16"/>
  <c r="K98" i="16" s="1"/>
  <c r="C19" i="2"/>
  <c r="C6" i="2" l="1"/>
  <c r="C5" i="2"/>
  <c r="C4" i="2"/>
  <c r="C3" i="2"/>
  <c r="L94" i="16" l="1"/>
  <c r="F13" i="19" l="1"/>
  <c r="F12" i="19"/>
  <c r="F8" i="19"/>
  <c r="J15" i="16" l="1"/>
  <c r="L15" i="16" s="1"/>
  <c r="J16" i="16"/>
  <c r="L16" i="16" s="1"/>
  <c r="J17" i="16"/>
  <c r="L17" i="16" s="1"/>
  <c r="J18" i="16"/>
  <c r="L18" i="16" s="1"/>
  <c r="J19" i="16"/>
  <c r="L19" i="16" s="1"/>
  <c r="J20" i="16"/>
  <c r="L20" i="16" s="1"/>
  <c r="J21" i="16"/>
  <c r="L21" i="16" s="1"/>
  <c r="J22" i="16"/>
  <c r="L22" i="16" s="1"/>
  <c r="J23" i="16"/>
  <c r="L23" i="16" s="1"/>
  <c r="J24" i="16"/>
  <c r="L24" i="16" s="1"/>
  <c r="J25" i="16"/>
  <c r="L25" i="16" s="1"/>
  <c r="J26" i="16"/>
  <c r="L26" i="16" s="1"/>
  <c r="J27" i="16"/>
  <c r="L27" i="16" s="1"/>
  <c r="J28" i="16"/>
  <c r="L28" i="16" s="1"/>
  <c r="J29" i="16"/>
  <c r="L29" i="16" s="1"/>
  <c r="J30" i="16"/>
  <c r="L30" i="16" s="1"/>
  <c r="J31" i="16"/>
  <c r="L31" i="16" s="1"/>
  <c r="J32" i="16"/>
  <c r="L32" i="16" s="1"/>
  <c r="J33" i="16"/>
  <c r="L33" i="16" s="1"/>
  <c r="J34" i="16"/>
  <c r="L34" i="16" s="1"/>
  <c r="J35" i="16"/>
  <c r="L35" i="16" s="1"/>
  <c r="J36" i="16"/>
  <c r="L36" i="16" s="1"/>
  <c r="A14" i="18"/>
  <c r="J14" i="16" l="1"/>
  <c r="J96" i="16" l="1"/>
  <c r="L96" i="16" s="1"/>
  <c r="J95" i="16"/>
  <c r="L95" i="16" s="1"/>
  <c r="L14" i="16"/>
  <c r="C13" i="2"/>
  <c r="C14" i="2"/>
  <c r="C15" i="2"/>
  <c r="E24" i="18"/>
  <c r="G23" i="18"/>
  <c r="G22" i="18"/>
  <c r="G21" i="18"/>
  <c r="G20" i="18"/>
  <c r="G19" i="18"/>
  <c r="G18" i="18"/>
  <c r="G17" i="18"/>
  <c r="G16" i="18"/>
  <c r="G15" i="18"/>
  <c r="G14" i="18"/>
  <c r="A15" i="18"/>
  <c r="A16" i="18" s="1"/>
  <c r="A17" i="18" s="1"/>
  <c r="A18" i="18" s="1"/>
  <c r="A19" i="18" s="1"/>
  <c r="A20" i="18" s="1"/>
  <c r="A21" i="18" s="1"/>
  <c r="A22" i="18" s="1"/>
  <c r="A23" i="18" s="1"/>
  <c r="G13" i="18"/>
  <c r="E25" i="18" l="1"/>
  <c r="F25" i="18" s="1"/>
  <c r="G24" i="18"/>
  <c r="G25" i="18" s="1"/>
  <c r="C10" i="2" s="1"/>
  <c r="D12" i="3" l="1"/>
  <c r="C12" i="3"/>
  <c r="E12" i="3" l="1"/>
  <c r="E10" i="3"/>
  <c r="C17" i="2" l="1"/>
  <c r="F11" i="19"/>
  <c r="F24" i="19" s="1"/>
  <c r="F25" i="19" s="1"/>
  <c r="G25" i="19" s="1"/>
  <c r="E11" i="3"/>
  <c r="C11" i="2"/>
  <c r="K97" i="16"/>
  <c r="L97" i="16"/>
  <c r="C10" i="16" l="1"/>
  <c r="C12" i="2" s="1"/>
  <c r="C16" i="2" s="1"/>
  <c r="C18" i="2" s="1"/>
  <c r="M54" i="16"/>
  <c r="M70" i="16"/>
  <c r="M52" i="16"/>
  <c r="M64" i="16"/>
  <c r="M76" i="16"/>
  <c r="M39" i="16"/>
  <c r="M48" i="16"/>
  <c r="M81" i="16"/>
  <c r="M56" i="16"/>
  <c r="M73" i="16"/>
  <c r="M82" i="16"/>
  <c r="M85" i="16"/>
  <c r="M87" i="16"/>
  <c r="M38" i="16"/>
  <c r="M71" i="16"/>
  <c r="M86" i="16"/>
  <c r="M41" i="16"/>
  <c r="M75" i="16"/>
  <c r="M63" i="16"/>
  <c r="M55" i="16"/>
  <c r="M88" i="16"/>
  <c r="M40" i="16"/>
  <c r="M89" i="16"/>
  <c r="M79" i="16"/>
  <c r="M44" i="16"/>
  <c r="M43" i="16"/>
  <c r="M93" i="16"/>
  <c r="M68" i="16"/>
  <c r="M65" i="16"/>
  <c r="M77" i="16"/>
  <c r="M80" i="16"/>
  <c r="M46" i="16"/>
  <c r="M45" i="16"/>
  <c r="M58" i="16"/>
  <c r="M60" i="16"/>
  <c r="M90" i="16"/>
  <c r="M66" i="16"/>
  <c r="M59" i="16"/>
  <c r="M72" i="16"/>
  <c r="M61" i="16"/>
  <c r="M62" i="16"/>
  <c r="M47" i="16"/>
  <c r="M50" i="16"/>
  <c r="M49" i="16"/>
  <c r="M69" i="16"/>
  <c r="M42" i="16"/>
  <c r="M91" i="16"/>
  <c r="M57" i="16"/>
  <c r="M83" i="16"/>
  <c r="M53" i="16"/>
  <c r="M78" i="16"/>
  <c r="M67" i="16"/>
  <c r="M37" i="16"/>
  <c r="M84" i="16"/>
  <c r="M51" i="16"/>
  <c r="M74" i="16"/>
  <c r="M92" i="16"/>
  <c r="H18" i="18"/>
  <c r="M34" i="16"/>
  <c r="M26" i="16"/>
  <c r="M18" i="16"/>
  <c r="M24" i="16"/>
  <c r="M16" i="16"/>
  <c r="M23" i="16"/>
  <c r="H22" i="18"/>
  <c r="M14" i="16"/>
  <c r="M21" i="16"/>
  <c r="M36" i="16"/>
  <c r="H19" i="18"/>
  <c r="M35" i="16"/>
  <c r="H17" i="18"/>
  <c r="M33" i="16"/>
  <c r="M25" i="16"/>
  <c r="M17" i="16"/>
  <c r="H16" i="18"/>
  <c r="M32" i="16"/>
  <c r="H23" i="18"/>
  <c r="H15" i="18"/>
  <c r="M31" i="16"/>
  <c r="M15" i="16"/>
  <c r="H14" i="18"/>
  <c r="M30" i="16"/>
  <c r="M22" i="16"/>
  <c r="H21" i="18"/>
  <c r="M29" i="16"/>
  <c r="H20" i="18"/>
  <c r="M28" i="16"/>
  <c r="M20" i="16"/>
  <c r="M27" i="16"/>
  <c r="M19" i="16"/>
  <c r="M92" i="21" l="1"/>
  <c r="M93" i="21" s="1"/>
  <c r="C7" i="21" s="1"/>
  <c r="C8" i="21" s="1"/>
</calcChain>
</file>

<file path=xl/sharedStrings.xml><?xml version="1.0" encoding="utf-8"?>
<sst xmlns="http://schemas.openxmlformats.org/spreadsheetml/2006/main" count="412" uniqueCount="327">
  <si>
    <t>الوصف</t>
  </si>
  <si>
    <t>رموز الألوان</t>
  </si>
  <si>
    <t>عنوان الجدول</t>
  </si>
  <si>
    <t>عنوان العمود / الصف</t>
  </si>
  <si>
    <t>جدول المحتويات</t>
  </si>
  <si>
    <t>القسم 3. القوى العاملة</t>
  </si>
  <si>
    <t>الملحق أ</t>
  </si>
  <si>
    <t>نهاية العقد</t>
  </si>
  <si>
    <t>1.3 مسؤول الاتصال</t>
  </si>
  <si>
    <t>الاسم</t>
  </si>
  <si>
    <t>عنوان البريد الإلكتروني</t>
  </si>
  <si>
    <t>رقم هاتف المكتب</t>
  </si>
  <si>
    <t>رقم الهاتف المحمول</t>
  </si>
  <si>
    <t>مؤشرات قياس الأداء الرئيسية</t>
  </si>
  <si>
    <t xml:space="preserve"> </t>
  </si>
  <si>
    <t>القطاعات</t>
  </si>
  <si>
    <t>المحتوى المحلي للقطاع (%)</t>
  </si>
  <si>
    <t>الحقول التي يكون فيها نتائج المدخلات</t>
  </si>
  <si>
    <t>القسم 4. السلع والخدمات</t>
  </si>
  <si>
    <t>اسم المنافسة</t>
  </si>
  <si>
    <t>القسم 1. معلومات عن المنشأة</t>
  </si>
  <si>
    <t>معلومات عامة عن المنشأة وأنواع المنتجات والخدمات التي توفرها</t>
  </si>
  <si>
    <t>1.2 معلومات عن المنشأة</t>
  </si>
  <si>
    <t>عنوان المنشأة</t>
  </si>
  <si>
    <t>1.4 وصف المنشأة</t>
  </si>
  <si>
    <t>الحقول التي يجب تعبئتها</t>
  </si>
  <si>
    <t>نوع الأصول</t>
  </si>
  <si>
    <t>أمثلة على هذه الأصول</t>
  </si>
  <si>
    <t>نسبة المحتوى المحلي (%)</t>
  </si>
  <si>
    <t>نعم</t>
  </si>
  <si>
    <t>لا</t>
  </si>
  <si>
    <t>صنع في المملكة العربية السعودية - الأثاث</t>
  </si>
  <si>
    <t>صنع في المملكة العربية السعودية - الآلات والمعدات</t>
  </si>
  <si>
    <t>صنع في المملكة العربية السعودية - مركبات</t>
  </si>
  <si>
    <t>نهاية العقد (يوم/شهر/سنة)</t>
  </si>
  <si>
    <t>القسم 1: معلومات عامة</t>
  </si>
  <si>
    <t>1.5 إنجازات زيادة المحتوى المحلي</t>
  </si>
  <si>
    <t>القسم 2: تقييم نسبة المحتوى المحلي</t>
  </si>
  <si>
    <t>القسم 3: القوى العاملة</t>
  </si>
  <si>
    <t>القسم 4: السلع والخدمات</t>
  </si>
  <si>
    <t>معلومات المنافسة</t>
  </si>
  <si>
    <t>اسم المنشأة</t>
  </si>
  <si>
    <t>الحصول على خدمات تقديم الأغذية والمشروبات (مثل: المطاعم) لاتتضمن هذه الفئة الحصول على منتجات الأغذية والمشروبات الجاهزة.</t>
  </si>
  <si>
    <t>80, 811001</t>
  </si>
  <si>
    <t>69-74 Exc. 712</t>
  </si>
  <si>
    <t>68 Exc.68102</t>
  </si>
  <si>
    <t>75, 85</t>
  </si>
  <si>
    <t>86-88</t>
  </si>
  <si>
    <t>49-53 Exc.49225, 79-7911</t>
  </si>
  <si>
    <t>06, 091</t>
  </si>
  <si>
    <t>09</t>
  </si>
  <si>
    <t>49225, 773-7730, 771</t>
  </si>
  <si>
    <t>582, 61-63</t>
  </si>
  <si>
    <t>39, 58-60 Exc. 582, 772, 773074-7740, 7912-7990, 81-8110, 812-8299, 90-99</t>
  </si>
  <si>
    <t>N /A (supplier type)</t>
  </si>
  <si>
    <t>01-03</t>
  </si>
  <si>
    <t>10-12</t>
  </si>
  <si>
    <t>19-20, 22, 352</t>
  </si>
  <si>
    <t>265-268, 28 Exc.2813&amp;2814, 29-30</t>
  </si>
  <si>
    <t>27, 2814</t>
  </si>
  <si>
    <t>05, 07-08</t>
  </si>
  <si>
    <t>381103, 383</t>
  </si>
  <si>
    <t>45-47</t>
  </si>
  <si>
    <t>القسم 2. تقييم نسبة المحتوى المحلي</t>
  </si>
  <si>
    <r>
      <t>2.1 تقييم نسبة المحتوى المحلي</t>
    </r>
    <r>
      <rPr>
        <b/>
        <vertAlign val="superscript"/>
        <sz val="12"/>
        <color theme="0"/>
        <rFont val="DIN Next LT Arabic"/>
        <family val="2"/>
      </rPr>
      <t>1</t>
    </r>
  </si>
  <si>
    <t>13-18, 21, 23 Exc.2394&amp;2395, 31-32 (Inc. 2790 PV panels and Electrical inverters)</t>
  </si>
  <si>
    <t>أ ب ج</t>
  </si>
  <si>
    <t>الملحق ب</t>
  </si>
  <si>
    <t>1. بنود قائمة الدخل</t>
  </si>
  <si>
    <t>2. ناقص الاستبعادات</t>
  </si>
  <si>
    <t>مصاريف عمومية وإدارية</t>
  </si>
  <si>
    <t>مصاريف بيع وتوزيع</t>
  </si>
  <si>
    <t>تكاليف تمويل</t>
  </si>
  <si>
    <t>مصاريف أخرى</t>
  </si>
  <si>
    <t>الزكاة وضريبة الدخل</t>
  </si>
  <si>
    <t>مصاريف جمركية</t>
  </si>
  <si>
    <t>الرسوم الحكومية (على سبيل المثال تكلفة الإقامة)</t>
  </si>
  <si>
    <t>أخرى (يرجى الوصف)</t>
  </si>
  <si>
    <t>إجمالي الاستبعادات</t>
  </si>
  <si>
    <t>الإفصاح عن المعلومات العامة عن المنشآت الموحدة</t>
  </si>
  <si>
    <t>وصف نشاط المنشأة</t>
  </si>
  <si>
    <t>إيراد من الصادرات</t>
  </si>
  <si>
    <t>إجمالي الإيرادات</t>
  </si>
  <si>
    <t>وصف موجز 
للسلع أو الخدمات المقدمة</t>
  </si>
  <si>
    <t>التكاليف الأخرى غير المسموح بها (التكاليف غير المحددة)</t>
  </si>
  <si>
    <t>مبلغ  الإهلاك / الإطفاء (ريال سعودي)</t>
  </si>
  <si>
    <t>إجمالي الإهلاك والإطفاء</t>
  </si>
  <si>
    <t>القيمة الفعلية المساهم بها
 (ريال سعودي)</t>
  </si>
  <si>
    <t>القيمة الفعلية المساهم بها (ريال سعودي)</t>
  </si>
  <si>
    <t>2_خدمات تقديم الأغذية والمشروبات</t>
  </si>
  <si>
    <t>4_خدمات الأمن</t>
  </si>
  <si>
    <t>6_خدمات ممثل محلي من مورد أجنبي</t>
  </si>
  <si>
    <t>7_خدمات العقارات</t>
  </si>
  <si>
    <t>سلعة أو خدمة</t>
  </si>
  <si>
    <t>محلي أو أجنبي</t>
  </si>
  <si>
    <t>المحتوى المحلي من الإهلاك والإطفاء</t>
  </si>
  <si>
    <t>المحتوى المحلي من تعويضات القوى العاملة</t>
  </si>
  <si>
    <t>المحتوى المحلي من المصاريف على السلع والخدمات</t>
  </si>
  <si>
    <t>المحتوى المحلي من تدريب السعوديين وتطويرهم</t>
  </si>
  <si>
    <t>المحتوى المحلي من تطوير الموردين</t>
  </si>
  <si>
    <t>المحتوى المحلي من الأبحاث والتطوير</t>
  </si>
  <si>
    <r>
      <t>إجمالي المصاريف على السلع والخدمات</t>
    </r>
    <r>
      <rPr>
        <b/>
        <vertAlign val="superscript"/>
        <sz val="10"/>
        <color theme="0"/>
        <rFont val="DIN Next LT Arabic"/>
        <family val="2"/>
      </rPr>
      <t>1</t>
    </r>
  </si>
  <si>
    <t xml:space="preserve">   نموذج نسبة المحتوى المحلي (خط الأساس)
هيئة المحتوى المحلي والمشتريات الحكومية
نموذج (ن.1)</t>
  </si>
  <si>
    <t>رمز النموذج</t>
  </si>
  <si>
    <t>رقم إصدار النموذج</t>
  </si>
  <si>
    <t>V.1</t>
  </si>
  <si>
    <r>
      <t xml:space="preserve">إجمالي النفقات الرأسمالية </t>
    </r>
    <r>
      <rPr>
        <b/>
        <vertAlign val="superscript"/>
        <sz val="10"/>
        <color theme="0"/>
        <rFont val="DIN Next LT Arabic"/>
        <family val="2"/>
      </rPr>
      <t>1</t>
    </r>
  </si>
  <si>
    <t>الالآت ومعدات</t>
  </si>
  <si>
    <t>مركبات</t>
  </si>
  <si>
    <t>طائرات</t>
  </si>
  <si>
    <t>أجهزة وبرامج الحاسب الآلي</t>
  </si>
  <si>
    <t>اثاث وتركيبات</t>
  </si>
  <si>
    <t>تحسينات على أصول مستأجرة</t>
  </si>
  <si>
    <t>أصول غير ملموسة</t>
  </si>
  <si>
    <t>أعمال رأسمالية تحت التنفيذ</t>
  </si>
  <si>
    <t>أصول حيوية</t>
  </si>
  <si>
    <t>اخرى</t>
  </si>
  <si>
    <t>المتبقي من النفقات الرأسمالية</t>
  </si>
  <si>
    <t>مباني</t>
  </si>
  <si>
    <t>هل تم تغطية النسبة المطلوبة أو عدد الموردين المطلوب؟</t>
  </si>
  <si>
    <t>1_خدمات الإسكان وتأجير المنشآت</t>
  </si>
  <si>
    <t>3_خدمات صناعية</t>
  </si>
  <si>
    <t>5_خدمات مهنية محلية</t>
  </si>
  <si>
    <t>8_خدمات الإنشاء</t>
  </si>
  <si>
    <t>9_خدمات التعليم</t>
  </si>
  <si>
    <t>55, 68102</t>
  </si>
  <si>
    <t xml:space="preserve">41-43 </t>
  </si>
  <si>
    <t>24-25 Exc.25114&amp;25921, 2813</t>
  </si>
  <si>
    <t xml:space="preserve"> 2394-2395</t>
  </si>
  <si>
    <t xml:space="preserve"> 261-264</t>
  </si>
  <si>
    <t>القسم 5. النفقات الرأسمالية</t>
  </si>
  <si>
    <t>القسم 6. تطوير القدرات</t>
  </si>
  <si>
    <t>القسم 7. الإهلاك والإطفاء</t>
  </si>
  <si>
    <t>تعويضات المنشأة لموظفيها للسنة المالية محل القياس</t>
  </si>
  <si>
    <t>مصاريف المنشأة على السلع والخدمات للسنة المالية محل القياس</t>
  </si>
  <si>
    <t>إنفاق المنشأة على الأصول المضافة للسنة المالية محل القياس</t>
  </si>
  <si>
    <t>الجهة المالكة للمشروع</t>
  </si>
  <si>
    <t>الإفصاح عن إيرادات المنشأة من الأنشطة التشغيلية داخل المملكة العربية السعودية</t>
  </si>
  <si>
    <t>رقم السجل التجاري في المملكة العربية السعودية</t>
  </si>
  <si>
    <t>1. تُظهر نسبة المحتوى المحلي القيمة الفعلية المُساهم بها بالريال السعودي الذي ساهمت به المنشأة خلال السنة المالية محل القياس.</t>
  </si>
  <si>
    <t>1. تعويضات الموظفين السعوديين والأجانب في القوى العاملة بالمنشأة في المملكة العربية السعودية خلال السنة المالية محل القياس، ويُستثنى منه مصاريف تدريب السعوديين المضمنة في القسم 6 "تطوير القدرات".</t>
  </si>
  <si>
    <t>4.1 المصاريف في السنة المالية محل القياس</t>
  </si>
  <si>
    <t>4.2 المصاريف على السلع والخدمات في السنة المالية محل القياس</t>
  </si>
  <si>
    <r>
      <t>اسم المورد</t>
    </r>
    <r>
      <rPr>
        <b/>
        <vertAlign val="superscript"/>
        <sz val="10"/>
        <color theme="0"/>
        <rFont val="DIN Next LT Arabic"/>
        <family val="2"/>
      </rPr>
      <t xml:space="preserve">2 </t>
    </r>
  </si>
  <si>
    <r>
      <t>نسبة المحتوى المحلي المدققة (%)، إن وجد</t>
    </r>
    <r>
      <rPr>
        <b/>
        <vertAlign val="superscript"/>
        <sz val="10"/>
        <color theme="0"/>
        <rFont val="DIN Next LT Arabic"/>
      </rPr>
      <t>4</t>
    </r>
  </si>
  <si>
    <t>نسبة المحتوى المحلي للقطاع (%)</t>
  </si>
  <si>
    <t>نسبة المحتوى المحلي المعتمدة (%)</t>
  </si>
  <si>
    <r>
      <t>إجمالي المصاريف (ريال سعودي)</t>
    </r>
    <r>
      <rPr>
        <b/>
        <vertAlign val="superscript"/>
        <sz val="10"/>
        <color theme="0"/>
        <rFont val="DIN Next LT Arabic"/>
        <family val="2"/>
      </rPr>
      <t>5</t>
    </r>
  </si>
  <si>
    <r>
      <t>حركة المخزون (+/-)</t>
    </r>
    <r>
      <rPr>
        <b/>
        <vertAlign val="superscript"/>
        <sz val="10"/>
        <color theme="0"/>
        <rFont val="DIN Next LT Arabic"/>
        <family val="2"/>
      </rPr>
      <t>6</t>
    </r>
  </si>
  <si>
    <r>
      <t>المتبقي من المصاريف على السلع والخدمات</t>
    </r>
    <r>
      <rPr>
        <b/>
        <vertAlign val="superscript"/>
        <sz val="10"/>
        <color theme="0"/>
        <rFont val="DIN Next LT Arabic"/>
      </rPr>
      <t>7</t>
    </r>
  </si>
  <si>
    <t>إجمالي المصاريف على السلع والخدمات</t>
  </si>
  <si>
    <t>نسبة المحتوى المحلي لقطاعات السلع والخدمات</t>
  </si>
  <si>
    <t>10_خدمات الأنشطة المالية والتأمينية</t>
  </si>
  <si>
    <t>11_خدمات الرعاية الصحية</t>
  </si>
  <si>
    <t>13_خدمات النقل والخدمات اللوجستية</t>
  </si>
  <si>
    <t>14_خدمات الحفر البري</t>
  </si>
  <si>
    <t>15_خدمات الحفر البحري</t>
  </si>
  <si>
    <t>16_خدمات التعدين</t>
  </si>
  <si>
    <t>18_خدمات القوى العاملة</t>
  </si>
  <si>
    <t>19_خدمات تقنية المعلومات والاتصالات</t>
  </si>
  <si>
    <t>20_خدمات أخرى</t>
  </si>
  <si>
    <t>21_خدمات المرافق</t>
  </si>
  <si>
    <t>22_خدمات وكلاء أو ممثلي شركات الخدمات</t>
  </si>
  <si>
    <t>23_الخدمات الأجنبية</t>
  </si>
  <si>
    <t>24_منتجات الزراعة والغابات والأسماك</t>
  </si>
  <si>
    <t>25_منتجات الأغذية والمشروبات</t>
  </si>
  <si>
    <t>27_منتجات كيميائية أخرى</t>
  </si>
  <si>
    <t>28_منتجات الآلات والمعدات</t>
  </si>
  <si>
    <t>29_منتجات المواد الكهربائية</t>
  </si>
  <si>
    <t>30_منتجات التعدين</t>
  </si>
  <si>
    <t>31_منتجات معدات ثابتة</t>
  </si>
  <si>
    <t>32_منتجات الاسمنت والجبس</t>
  </si>
  <si>
    <t>33_منتجات تصنيع حديد التسليح</t>
  </si>
  <si>
    <t>34_منتجات صناعية لتقنية المعلومات والاتصالات</t>
  </si>
  <si>
    <t>35_منتجات محلية أخرى</t>
  </si>
  <si>
    <t>36_منتجات إعادة التدوير</t>
  </si>
  <si>
    <t>37_منتجات وكيل / موزع في المملكة</t>
  </si>
  <si>
    <t>38_منتجات مورد أجنبي</t>
  </si>
  <si>
    <t>25921, 33, 35, Exc. 351&amp;352, 38 Exc.381103&amp;383, 712</t>
  </si>
  <si>
    <t>64-66</t>
  </si>
  <si>
    <t>84</t>
  </si>
  <si>
    <t>78</t>
  </si>
  <si>
    <t>351, 36, 37</t>
  </si>
  <si>
    <t>إجمالي القيمة الفعلية المساهم بها</t>
  </si>
  <si>
    <t xml:space="preserve">نسبة المحتوى المحلي في النفقات الرأسمالية (%) </t>
  </si>
  <si>
    <r>
      <t xml:space="preserve">نوع الأصل </t>
    </r>
    <r>
      <rPr>
        <b/>
        <vertAlign val="superscript"/>
        <sz val="10"/>
        <color theme="0"/>
        <rFont val="DIN Next LT Arabic"/>
        <family val="2"/>
      </rPr>
      <t>2</t>
    </r>
  </si>
  <si>
    <t>5.2 النفقات الرأسمالية في السنة المالية محل القياس</t>
  </si>
  <si>
    <t xml:space="preserve"> وصف موجز للأصل / النفقات الرأسمالية </t>
  </si>
  <si>
    <t>اسم المورد</t>
  </si>
  <si>
    <r>
      <t>إجمالي النفقات (ريال سعودي)</t>
    </r>
    <r>
      <rPr>
        <b/>
        <vertAlign val="superscript"/>
        <sz val="10"/>
        <color theme="0"/>
        <rFont val="DIN Next LT Arabic"/>
        <family val="2"/>
      </rPr>
      <t>5</t>
    </r>
  </si>
  <si>
    <t>إجمالي النفقات الرأسمالية</t>
  </si>
  <si>
    <t>5. يُشير إجمالي النفقات إلى قيمة الأصول المضافة من قبل المنشأة في السنة المالية محل القياس.</t>
  </si>
  <si>
    <t>القسم 6: تطوير القدرات</t>
  </si>
  <si>
    <t>6.1 مصاريف تدريب السعوديين</t>
  </si>
  <si>
    <t>6.2 مصاريف تطوير الموردين في المملكة العربية السعودية</t>
  </si>
  <si>
    <t>6.3 المصاريف على أنشطة الأبحاث والتطوير في المملكة العربية السعودية</t>
  </si>
  <si>
    <t>إجمالي الإيرادات (ريال سعودي)</t>
  </si>
  <si>
    <t>نسبة التحفيز على البحث والتطوير (%)</t>
  </si>
  <si>
    <t>1. مصاريف تدريب الموظفين السعوديين للسنة المالية محل القياس، وهذا يشمل تكلفة المتدربين والمنح الدراسية، يجب عدم تكرار المصاريف في هذا القسم مع مؤشرات الأداء الرئيسية الأخرى.</t>
  </si>
  <si>
    <t>2. مصاريف تطوير الموردين الحاملين لرقم سجل تجاري سعودي أو رقم رخصة في المملكة العربية السعودية عن السنة المالية محل القياس، وذلك من خلال التدريب أو المساهمة في رفع كفاءة الموردين، يجب عدم تكرار المصاريف في هذا القسم مع مؤشرات الأداء الرئيسية الأخرى.</t>
  </si>
  <si>
    <t>3. المصاريف التشغيلية لأنشطة البحث والتطوير في المملكة العربية السعودية عن السنة المالية محل القياس. ويتم احتساب نسبة تحفيزية تصل إلى 10% عندما يكون الإنفاق على البحث والتطوير يشكل 2٪ من إجمالي إيرادات المنشأة.</t>
  </si>
  <si>
    <t>القسم 7: الإهلاك والإطفاء</t>
  </si>
  <si>
    <r>
      <t xml:space="preserve">  تحسينات الأراضي والمباني</t>
    </r>
    <r>
      <rPr>
        <vertAlign val="superscript"/>
        <sz val="10"/>
        <color theme="1"/>
        <rFont val="DIN Next LT Arabic"/>
      </rPr>
      <t>1</t>
    </r>
  </si>
  <si>
    <t xml:space="preserve"> الرافعات المتنقلة، والشاحنات، وعربات النقل، والسيارات، والمقطورات</t>
  </si>
  <si>
    <t>تم إنتاجه في المملكة العربية السعودية</t>
  </si>
  <si>
    <t>إجمالي القيمة الفعلية المساهم بها (ريال سعودي)</t>
  </si>
  <si>
    <t>تكلفة الإيرادات / التكاليف المباشرة</t>
  </si>
  <si>
    <t>المخصصات المكونة (باستثناء مخصص نهاية الخدمة المكون)</t>
  </si>
  <si>
    <t>الخسائر (على سبيل المثال خسائر تحويل العملة أو أي خسائر أخرى)</t>
  </si>
  <si>
    <r>
      <t>إجمالي التعويضات (ريال سعودي)</t>
    </r>
    <r>
      <rPr>
        <b/>
        <vertAlign val="superscript"/>
        <sz val="10"/>
        <color theme="0"/>
        <rFont val="DIN Next LT Arabic"/>
      </rPr>
      <t>2</t>
    </r>
  </si>
  <si>
    <r>
      <t>تعويضات الموظفين السعوديين</t>
    </r>
    <r>
      <rPr>
        <b/>
        <vertAlign val="superscript"/>
        <sz val="10"/>
        <color theme="0"/>
        <rFont val="DIN Next LT Arabic"/>
        <family val="2"/>
      </rPr>
      <t>3</t>
    </r>
    <r>
      <rPr>
        <b/>
        <sz val="10"/>
        <color theme="0"/>
        <rFont val="DIN Next LT Arabic"/>
        <family val="2"/>
      </rPr>
      <t xml:space="preserve"> (ريال سعودي)</t>
    </r>
  </si>
  <si>
    <t>تعويضات الموظفين الأجانب (ريال سعودي)</t>
  </si>
  <si>
    <t>إجمالي التعويضات (ريال سعودي)</t>
  </si>
  <si>
    <t>القيمة الفعلية الإجمالية المساهم بها في اقتصاد المملكة العربية السعودية</t>
  </si>
  <si>
    <r>
      <t>إجمالي التكلفة ذات الصلة للعمليات ف</t>
    </r>
    <r>
      <rPr>
        <b/>
        <sz val="10"/>
        <color theme="0"/>
        <rFont val="DIN Next LT Arabic"/>
      </rPr>
      <t>ي المملكة العربية السعودية</t>
    </r>
    <r>
      <rPr>
        <b/>
        <vertAlign val="superscript"/>
        <sz val="10"/>
        <color theme="0"/>
        <rFont val="DIN Next LT Arabic"/>
        <family val="2"/>
      </rPr>
      <t>2</t>
    </r>
  </si>
  <si>
    <r>
      <t>رقم السجل التجاري في المملكة العربية السعودية</t>
    </r>
    <r>
      <rPr>
        <b/>
        <vertAlign val="superscript"/>
        <sz val="10"/>
        <color theme="0"/>
        <rFont val="DIN Next LT Arabic"/>
        <family val="2"/>
      </rPr>
      <t>2</t>
    </r>
  </si>
  <si>
    <t>4. يتم إدراج نسبة المحتوى المحلي الأخيرة للمورد الذي تم التعامل معه أو استخدام نسبة المحتوى المحلي الخاصة بالقطاع الذي تنتمي له السلعة أو الخدمة المستهلكة.</t>
  </si>
  <si>
    <t xml:space="preserve">4. يجب إدراج نسبة المحتوى المحلي الأخيرة للمشروع (على مستوى العقد) والمرتبطة بالنفقات الرأسمالية المفصح عنها -إن وجدت-. وفي حال عدم توفرها، يتم إدراج نسبة المحتوى المحلي الأخيرة للمورد الذي تم التعامل معه أو استخدام نسبة المحتوى المحلي الخاصة بالقطاع الذي تنتمي له السلعة أو الخدمة المستهلكة.  </t>
  </si>
  <si>
    <t>1. تاريخ انتهاء السنة المالية محل القياس.</t>
  </si>
  <si>
    <t>بداية العقد (يوم/شهر/سنة)</t>
  </si>
  <si>
    <r>
      <t>نهاية السنة المالية (يوم/شهر/سنة)</t>
    </r>
    <r>
      <rPr>
        <b/>
        <vertAlign val="superscript"/>
        <sz val="10"/>
        <color theme="0"/>
        <rFont val="DIN Next LT Arabic"/>
        <family val="2"/>
      </rPr>
      <t>1</t>
    </r>
    <r>
      <rPr>
        <b/>
        <sz val="10"/>
        <color theme="0"/>
        <rFont val="DIN Next LT Arabic"/>
        <family val="2"/>
      </rPr>
      <t xml:space="preserve"> </t>
    </r>
  </si>
  <si>
    <t>1.6 الإيرادات من الصادرات (اختياري)</t>
  </si>
  <si>
    <t>2. رقم السجل التجاري للمنشأة، وفي حالة عدم توفر ذلك، فيتم ذكر "لا ينطبق" للإشارة إلى أنه ليس لديه سجل تجاري في المملكة العربية السعودية.</t>
  </si>
  <si>
    <t>3. يُعرَّف المحتوى المحلي بأنه إجمالي الإنفاق في المملكة العربية السعودية من خلال مشاركة العناصر السعودية في القوى العاملة والسلع والخدمات والأصول والتقنية ونحوها.</t>
  </si>
  <si>
    <t>بداية العقد</t>
  </si>
  <si>
    <r>
      <t>نسبة الإيراد من الصادرات (%)</t>
    </r>
    <r>
      <rPr>
        <b/>
        <vertAlign val="superscript"/>
        <sz val="10"/>
        <color theme="0"/>
        <rFont val="DIN Next LT Arabic"/>
        <family val="2"/>
      </rPr>
      <t>3</t>
    </r>
  </si>
  <si>
    <t>2. التكلفة الإجمالية خلال السنة المالية محل القياس للعمليات التشغيلية من تعويضات الموظفين والسلع والخدمات وبناء القدرات وقيمة إهلاك وإطفاء الأصول.</t>
  </si>
  <si>
    <t xml:space="preserve">2. يندرج تحت بند تعويضات الموظفين المرتبات والأجور والعلاوات والمزايا (مثل: العمولات، العمل الإضافي، بدلات النقل، بدلات السكن، الإجازات، البدلات الآخرى، مصروف مخصص مستحقات نهاية الخدمة، ومساهمة المؤسسة العامة للتأمينات الاجتماعية). </t>
  </si>
  <si>
    <t xml:space="preserve">2. إدراج ما لا يقل عن 70% من إجمالي النفقات الرأسمالية مرتبة ترتيبًا تنازليًا بحسب التكلفة، وفي حال كان المتبقي من إجمالي النفقات الرأسمالية يساوي أو يتجاوز 500 مليون ريال سعودي، يتم إدراج 80 أصل أو حتى يكون المتبقي من النفقات الرأسمالية أقل من 500 مليون ريال سعودي، أيهما أسبق. إذا كانت المنشأة ترغب في إدراج أكثر من 80 أصل، فيجب عليها التواصل مع هيئة المحتوى المحلي والمشتريات الحكومية. </t>
  </si>
  <si>
    <t>مجموع الإهلاك والإطفاء (ريال سعودي)</t>
  </si>
  <si>
    <t xml:space="preserve">المباني، والتحسينات على المباني، والأراضي </t>
  </si>
  <si>
    <t>أثاث المكاتب، وكراسي وطاولات الاجتماعات</t>
  </si>
  <si>
    <t>معدات صناعية، ومعدات اختبار، ومعدات تقنية المعلومات والاتصالات</t>
  </si>
  <si>
    <t>أخرى (يرجى وضع أمثلة)</t>
  </si>
  <si>
    <t>1. جميع الأصول المرتبطة بهذه الفئة تعتبر محتوى محلي 100٪ طالما أنها محلية في المملكة العربية السعودية.</t>
  </si>
  <si>
    <t>26_منتجات كيميائية والنفط والغاز</t>
  </si>
  <si>
    <r>
      <t xml:space="preserve">
</t>
    </r>
    <r>
      <rPr>
        <b/>
        <sz val="11"/>
        <rFont val="DIN Next LT Arabic"/>
        <family val="2"/>
      </rPr>
      <t>نموذج</t>
    </r>
    <r>
      <rPr>
        <sz val="11"/>
        <rFont val="DIN Next LT Arabic"/>
        <family val="2"/>
      </rPr>
      <t xml:space="preserve"> </t>
    </r>
    <r>
      <rPr>
        <b/>
        <sz val="11"/>
        <rFont val="DIN Next LT Arabic"/>
        <family val="2"/>
      </rPr>
      <t xml:space="preserve">قياس المحتوى المحلي </t>
    </r>
    <r>
      <rPr>
        <sz val="11"/>
        <rFont val="DIN Next LT Arabic"/>
        <family val="2"/>
      </rPr>
      <t xml:space="preserve">هو إحدى الأدوات التي وفرتها </t>
    </r>
    <r>
      <rPr>
        <b/>
        <sz val="11"/>
        <rFont val="DIN Next LT Arabic"/>
        <family val="2"/>
      </rPr>
      <t>هيئة المحتوى المحلي والمشتريات الحكومية</t>
    </r>
    <r>
      <rPr>
        <sz val="11"/>
        <rFont val="DIN Next LT Arabic"/>
        <family val="2"/>
      </rPr>
      <t xml:space="preserve"> لمساعدة المنشأة في قياس مساهمتها في المحتوى المحلي. يُشكل هذا النموذج أداة موحدة للإفصاح عن نسبة المحتوى المحلي</t>
    </r>
    <r>
      <rPr>
        <sz val="9"/>
        <rFont val="DIN Next LT Arabic"/>
        <family val="2"/>
      </rPr>
      <t>.</t>
    </r>
  </si>
  <si>
    <t>تقييم نسبة المحتوى المحلي استنادًا إلى المعلومات التي تقدمها المنشأة للسنة المالية محل القياس</t>
  </si>
  <si>
    <t>نسب المحتوى المحلي لقطاعات السلع والخدمات</t>
  </si>
  <si>
    <t>1.1 معلومات المنافسة (يتم تعبئته في حال كان الغرض تقديم تقرير دوري أو نهائي ذا علاقة في مشروع معين)</t>
  </si>
  <si>
    <t xml:space="preserve">يُرجى تقديم وصف موجز لأنواع السلع والخدمات التي تقدمها المنشأة </t>
  </si>
  <si>
    <r>
      <t>يُرجى تقديم وصف موجز لإنجازات المنشأة فيما يتعلق بتطوير المحتوى المحلي في المملكة العربية السعودية</t>
    </r>
    <r>
      <rPr>
        <b/>
        <vertAlign val="superscript"/>
        <sz val="10"/>
        <color theme="0"/>
        <rFont val="DIN Next LT Arabic"/>
        <family val="2"/>
      </rPr>
      <t>3</t>
    </r>
  </si>
  <si>
    <t>1.7 المنشآت الموحدة (يتم تعبئته في حال كان القياس على مستوى المجموعة)</t>
  </si>
  <si>
    <t>3. الحد الأقصى لنسبة الإيراد من الصادرات هي 10%، ولا يتم إحتساب نسبة الإيراد من الصادرات في نسبة المحتوى المحلي، ولا تمنح الهيئة أي مزايا تفضيلية أو حوافز على أساسها.</t>
  </si>
  <si>
    <t>3. الموظف السعودي هو أي شخص يحمل الجنسية السعودية أو من يعامل نظامياً معاملة الشخص السعودي.</t>
  </si>
  <si>
    <t>1. يشمل المصاريف التشغيلية والمصاريف العامة للمنشأة على السلع والخدمات وذلك للسنة المالية محل القياس.</t>
  </si>
  <si>
    <t>5. تُشير إلى إجمالي قيمة المشتريات أو المواد المستهلكة أو الخدمات المقدمة من الموردين  -كلً على حده -  في السنة المالية محل القياس، وذلك بحسب الأدلة الارشادية والتعليمات ذات العلاقة.</t>
  </si>
  <si>
    <t>6. يجب التعديل على حركة المخزون فقط في حالة عدم توفر بيانات السلع أو الخدمات المستخدمة خلال فترة القياس، واستخدام بيانات الشراء بدلاً من ذلك، وذلك بحسب الأدلة الارشادية والتعليمات ذات العلاقة.</t>
  </si>
  <si>
    <t xml:space="preserve">7. في حال كان المتبقي من المصاريف على السلع والخدمات يساوي أو يتجاوز 500 مليون ريال سعودي، فيجب على المنشأة إدراج موردين إضافيين -مرتبين ترتيباً تنازلياً بحسب التكلفة- حتى يبلغ العدد الكلي للموردين 80 مورد أو حتى يبلغ المتبقي من المصاريف على السلع والخدمات أقل من 500 مليون ريال سعودي، أيهما أسبق. </t>
  </si>
  <si>
    <t xml:space="preserve">2. إدراج ما لا يقل عن 70% أو أعلى 40 مورد من إجمالي المصاريف على السلع والخدمات -مرتبين ترتيبًا تنازليًا بحسب التكلفة. ويجب على المنشأة التواصل مع هيئة المحتوى المحلي والمشتريات الحكومية في حال رغبتها في إدراج أكثر من 80 مورد. </t>
  </si>
  <si>
    <t xml:space="preserve"> 5: النفقات الرأسمالية (الغرض من هذا القسم هو الإفصاح عن الأصول الرأسمالية المضافة خلال السنة المالية محل القياس، ولا يؤثر على حساب نسبة المحتوى المحلي)</t>
  </si>
  <si>
    <t>1. لا تشمل قيمة الأصول التي تم تحويلها من جهات أخرى، والمواد المراد إعادة بيعها (مخزون) والأراضي.</t>
  </si>
  <si>
    <r>
      <t>ملاحظة: يتم تعبئة هذا القسم في حال تجاوز الإنفاق الرأسمالي للمنشأة في السنة المالية محل القياس 500 مليون ريال سعودي</t>
    </r>
    <r>
      <rPr>
        <b/>
        <vertAlign val="superscript"/>
        <sz val="12"/>
        <color rgb="FFFF0000"/>
        <rFont val="DIN Next LT Arabic"/>
      </rPr>
      <t>1</t>
    </r>
  </si>
  <si>
    <t>قطاع السلع أو الخدمات التي تم شرائها من المورد</t>
  </si>
  <si>
    <t>النسبة الفعلية المساهم بها (%)</t>
  </si>
  <si>
    <t>إهلاك وإطفاء الأصول للسنة المالية محل القياس</t>
  </si>
  <si>
    <t>مصاريف المنشأة بحسب قوائمها المالية المراجعة</t>
  </si>
  <si>
    <t>إجمالي التكاليف طبقاً للقوائم المالية المراجعة</t>
  </si>
  <si>
    <t>7.1 إهلاك وإطفاء الأصول في المملكة العربية السعودية</t>
  </si>
  <si>
    <t>7.2 الإهلاك والإطفاء حسب نوع الأصول في المملكة العربية السعودية</t>
  </si>
  <si>
    <t>مجموع الإهلاك والإطفاء للأصول التي لم يتم إنتاجها داخل المملكة العربية السعودية</t>
  </si>
  <si>
    <t>مصاريف المنشأة على بناء القدرات في السنة المالية محل القياس</t>
  </si>
  <si>
    <r>
      <t>3.1 تعويضات القوى العاملة للمنشأة في السنة المالية محل القياس</t>
    </r>
    <r>
      <rPr>
        <b/>
        <vertAlign val="superscript"/>
        <sz val="12"/>
        <color theme="0"/>
        <rFont val="DIN Next LT Arabic"/>
      </rPr>
      <t>1</t>
    </r>
  </si>
  <si>
    <t>3. رقم السجل التجاري للمورد في المملكة العربية السعودية، وفي حالة عدم توفره، يتم إضافة رقم الترخيص أو "لا ينطبق" للإشارة إلى أن المورد ليس لديه سجل تجاري أو رقم ترخيص في المملكة العربية السعودية.</t>
  </si>
  <si>
    <r>
      <t>رقم السجل التجاري</t>
    </r>
    <r>
      <rPr>
        <b/>
        <vertAlign val="superscript"/>
        <sz val="10"/>
        <color theme="0"/>
        <rFont val="DIN Next LT Arabic"/>
        <family val="2"/>
      </rPr>
      <t>3</t>
    </r>
  </si>
  <si>
    <t>5.1 النفقات الرأسمالية في السنة المالية محل القياس</t>
  </si>
  <si>
    <r>
      <t>المصاريف في السنة المالية محل القياس (ريال سعودي)</t>
    </r>
    <r>
      <rPr>
        <b/>
        <vertAlign val="superscript"/>
        <sz val="10"/>
        <color theme="0"/>
        <rFont val="DIN Next LT Arabic"/>
        <family val="2"/>
      </rPr>
      <t>1</t>
    </r>
  </si>
  <si>
    <r>
      <t>المصاريف في السنة المالية محل القياس (ريال سعودي)</t>
    </r>
    <r>
      <rPr>
        <b/>
        <vertAlign val="superscript"/>
        <sz val="10"/>
        <color theme="0"/>
        <rFont val="DIN Next LT Arabic"/>
        <family val="2"/>
      </rPr>
      <t>2</t>
    </r>
  </si>
  <si>
    <r>
      <t>المصاريف في السنة المالية محل القياس (ريال سعودي)</t>
    </r>
    <r>
      <rPr>
        <b/>
        <vertAlign val="superscript"/>
        <sz val="10"/>
        <color theme="0"/>
        <rFont val="DIN Next LT Arabic"/>
        <family val="2"/>
      </rPr>
      <t>3</t>
    </r>
  </si>
  <si>
    <t>الحصول على خدمات القوى العاملة</t>
  </si>
  <si>
    <t>ISIC Code</t>
  </si>
  <si>
    <t>OM-LRG-02</t>
  </si>
  <si>
    <t>12_خدمات الإدارة العامة</t>
  </si>
  <si>
    <t>17_خدمات تأجير السيارات والشاحنات والمعدات</t>
  </si>
  <si>
    <t>الحصول على خدمات الإقامة واستئجار المنشآت، وتأجير مباني المكاتب والمجمعات والمستودعات</t>
  </si>
  <si>
    <t>الحصول على الخدمات المتعلقة بالصناعة مثل الصيانة الوقائية، الفحص، المعايرة، الصيانة، الطلاء، جمع ومعالجة النفايات</t>
  </si>
  <si>
    <t>الحصول على الخدمات الأمنية بما في ذلك خدمات الحراسة والدوريات وخدمات السيارات المصفحة، خدمات حماية المباني، وخدمات نُظم الإنذار بالحريق أو السرقة</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</si>
  <si>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</si>
  <si>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 من قبل مورد أجنبي</t>
  </si>
  <si>
    <t>الحصول على الخدمات العقارية، شراء وبيع الأراضي لاتتضمن هذه الفئة تأجير العقارات (مثل: المباني، المكاتب)</t>
  </si>
  <si>
    <t>الحصول على خدمات الإنشاء تشييد المباني، الانشاءات العامة للمباني السكنية والغير السكنية، انشاء الطرق والسكك الحديدية، أنشطة التشييد المتخصصة</t>
  </si>
  <si>
    <t>الحصول على جميع أنشطة التعليم، بما في ذلك على سبيل المثال التدريب المهني وتعليم اللغة وغيرها</t>
  </si>
  <si>
    <t>الحصول على جميع الخدمات المالية، بما في ذلك الأعمال المصرفية وإدارة الصناديق وغيرها. وتتضمن هذه الفئة أيضًا الحصول على خدمات التأمين وخدمات المعاشات</t>
  </si>
  <si>
    <t>الحصول على خدمات الرعاية الصحية، سواءً أكانت مقدمة من قبل متخصصين في مجال الرعاية الصحية أم لا، لاتتضمن هذه الفئة على منتجات المستلزمات الطبية والأدوية</t>
  </si>
  <si>
    <t>الحصول على الخدمات التي تقدمها الوزارات، أنشطة الاداراة العامة، إدارة شؤون الدولة، الشؤون الخارجية، وأنشطة الدفاع</t>
  </si>
  <si>
    <t>الحصول على جميع خدمات النقل والخدمات اللوجستية، يشمل هذا القطاع الشحن وشركات الطيران السعودية (يتم تصنيف شركات الطيران الأجنبية المحجوزة من قبل شركات محلية تحت خدمات وكلاء أوممثلي شركات الخدمات)، لاتتضمن هذه الفئة تأجير السيارات</t>
  </si>
  <si>
    <t>الحصول على خدمات الحفر البري</t>
  </si>
  <si>
    <t>الحصول على خدمات الحفر البحري</t>
  </si>
  <si>
    <t>الحصول على خدمات التعدين</t>
  </si>
  <si>
    <t>تأجير السيارات والشاحنات والمعدات بما في ذلك معدات توليد الطاقة (تشمل خدمات تأجير السائق)</t>
  </si>
  <si>
    <t>الحصول على خدمات تقنية المعلومات والاتصالات (مثل: أنشطة البرمجة والإذاعة، الاتصالات، أنشطة البرمجة الحاسوبية، أنشطة خدمة المعلومات)</t>
  </si>
  <si>
    <t>الحصول على خدمات غير مصنفة ضمن أي فئة أخرى مثل الأنشطة الترفيهية والخدمات المنزلية</t>
  </si>
  <si>
    <t>الحصول خدمات إمداد الكهرباء وإمدادا المياه؛ وخدمات الصرف الصحي</t>
  </si>
  <si>
    <t>الحصول على أي من الخدمات المذكورة أعلاه من مزود خدمة أجنبي عن طريق وكيل سعودي</t>
  </si>
  <si>
    <t>الحصول على خدمات من موردين خارج المملكة العربية السعودية</t>
  </si>
  <si>
    <t>شراء السلع المنتجة محليا من قبل المزارع والغابات والمواشي المحلية والصيد. أي منتج تم تصنيعة محليا وكان مصدره الأولي من هذه المصادر يتم اعتباره من ضمن قطاع صناعة الأغذية والمشروبات</t>
  </si>
  <si>
    <t>شراء المنتجات المصنعة محليا مثل الأغذية والمشروبات ومنتجات التبغ</t>
  </si>
  <si>
    <t>شراء المنتجات المصنعة محليا  مثل الكيماويات والبلاستيك والسلع الكيماوية المصنعة والنفط والغاز (مثل المطاط)</t>
  </si>
  <si>
    <t>شراء المواد الكيماوية المصنعة محلياً حيث يتم استيراد المواد الخام. يتضمن هذا القطاع مصنعي الدهانات</t>
  </si>
  <si>
    <t xml:space="preserve">شراء الآلات والمعدات محلية الصنع </t>
  </si>
  <si>
    <t>شراء المواد الكهربائية المنتجة محليا بما في ذلك تروس التبديل وصناديق التوصيل والممرات والتركيبات وغيرها من المواد الكهربائية</t>
  </si>
  <si>
    <t xml:space="preserve">شراء المنتجات المستخرجة محليا في قطاع التعدين كخامات المعادن والرمل والفحم الحجري </t>
  </si>
  <si>
    <t>شراء المعدات الثابتة المصنعة محليًا مثل الخزانات وأوعية الضغط والصمامات (لاتتضمن صمامات التحكم) ومصنعي الصلب والهياكل</t>
  </si>
  <si>
    <t>شراء الاسمنت والجبس المصنع محليا ومنتجاتها</t>
  </si>
  <si>
    <t>الحصول على منتجات التسليح محلية الصنع</t>
  </si>
  <si>
    <t>الحصول على معدات الاتصال السلكية واللاسلكية ومنتجات الكمبيوتر والإلكترونيات ومعدات الاتصالات المصنعة محليا (لاتتضمن هذه الفئة الوكلاء/ الموزعين)</t>
  </si>
  <si>
    <t>شراء المنتجات المحلية الأخرى كالمنتجات الورقية والخشبية والاثاث والانسجة والأدوية</t>
  </si>
  <si>
    <t>شراء منتجات معدنية معاد تدويرها محليًا ، والورق ، والبلاستيك ، والمطاط</t>
  </si>
  <si>
    <t>الحصول على السلع/ المنتجات  الغير  مصنعة في المملكة العربية السعودية من أحد الموردين في المملكة العربية السعودية</t>
  </si>
  <si>
    <t>الحصول على السلع/ المنتجات من موردين خارج المملكة العربية السعودية</t>
  </si>
  <si>
    <t>شركة مودينا سيتي جروب للمقاولات</t>
  </si>
  <si>
    <t>المملكة العربية السعودية - الرياض</t>
  </si>
  <si>
    <t xml:space="preserve">   2024/12/31 م</t>
  </si>
  <si>
    <t>احمد محمد سمير محمد</t>
  </si>
  <si>
    <t>modena2023@gmail.com</t>
  </si>
  <si>
    <t>شركة جلوب ميد التجارية</t>
  </si>
  <si>
    <t>شركة  كفاءة للمحاماة مهنية</t>
  </si>
  <si>
    <t>ناصر بن بريك بن طليع المطيري</t>
  </si>
  <si>
    <t>توريد و تركيب بلاط أسمنتى + عزل السحط</t>
  </si>
  <si>
    <t>سلعة</t>
  </si>
  <si>
    <t>خدمة</t>
  </si>
  <si>
    <t>محلي</t>
  </si>
  <si>
    <t>لا ينطبق</t>
  </si>
  <si>
    <t>تسعى الشركة في تعزيز المحتوى المحلي من خلال استهلاك السلع والخدمات المنتجة في المملكة العربية السعودية من الموردين المعروفين، ومن خلال خلق قيمة حيث تعتمد بشكل أساسي على مواد ومنتجات ذات محتوى محلي عالي.</t>
  </si>
  <si>
    <t>ترميمات المباني السكنية والغير سكنية إنشاء الطرق والشوارع والارصفة ومستلزمات الطرق إصلاح وصيانة الطرق والشوارع والأرصفة ومستلزمات الطرق تمديدات الشبكات تركيب انظمة التبريد وتكييف الهواء وصيانتها واصلاحها أعمال الدهانات والطلاء للمباني الداخلية والخارجية مطابخ إعداد الولائم للحفلات أنشطة المتعهدين الذين يقدمون خدمات الطعام أنشطة توفير خدمات الحماية للمباني أنشطة خدمات التنظيف للمباني الحكومية أنشطة خدمات صيانة المباني التنظيف العام للمباني تركيب وإصلاح وصيانة السلالم المتحركة والسيور الناقلة و الارضية تركيب وإصلاح وصيانة الابواب الاوتوماتيكية نقل نفايات البلدية تركيب وصيانة المصاعد تركيب وصيانة أجهزة ومعدات الإنذار من الحريق تركيب وصيانة أجهزة ومعدات الإطفاء الانشاءات العامة للمباني غير السكنية (مثل المدارس والمستشفيات والفنادق ....الخ)</t>
  </si>
  <si>
    <t>ايجار ستة اشهر من تاريخ : 1/6/2024 الى 1/12/2024 ، إيجار مكتب الشركة</t>
  </si>
  <si>
    <t>أتعاب قضية، أتعاب تقديم ترخيص استثمار.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</si>
</sst>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_);\(0.0%\)"/>
    <numFmt numFmtId="166" formatCode="#,##0.0_);\(#,##0.0\);0.0_);@_)"/>
    <numFmt numFmtId="167" formatCode="_([$SAR]\ * #,##0_);_([$SAR]\ * \(#,##0\);_([$SAR]\ * &quot;-&quot;??_);_(@_)"/>
    <numFmt numFmtId="168" formatCode="%0"/>
    <numFmt numFmtId="169" formatCode="[$SAR]\ #,##0.00"/>
    <numFmt numFmtId="170" formatCode="[$-409]mmmm\ d\,\ yyyy;@"/>
    <numFmt numFmtId="171" formatCode="_([$SAR]\ * #,##0.00_);_([$SAR]\ * \(#,##0.00\);_([$SAR]\ * &quot;-&quot;??_);_(@_)"/>
    <numFmt numFmtId="172" formatCode="_(* #,##0_);_(* \(#,##0\);_(* &quot;-&quot;??_);_(@_)"/>
    <numFmt numFmtId="173" formatCode="[$-2000000]00"/>
  </numFmts>
  <fonts count="70">
    <font>
      <sz val="11"/>
      <color theme="1"/>
      <name val="Arial"/>
      <family val="2"/>
      <scheme val="minor"/>
    </font>
    <font>
      <sz val="11"/>
      <color theme="1"/>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0000FF"/>
      <name val="Arial"/>
      <family val="2"/>
    </font>
    <font>
      <b/>
      <sz val="9"/>
      <color theme="1"/>
      <name val="DIN Next LT Arabic"/>
      <family val="2"/>
    </font>
    <font>
      <sz val="9"/>
      <color theme="1"/>
      <name val="DIN Next LT Arabic"/>
      <family val="2"/>
    </font>
    <font>
      <sz val="9"/>
      <color theme="1"/>
      <name val="Arial"/>
      <family val="2"/>
      <scheme val="minor"/>
    </font>
    <font>
      <sz val="9"/>
      <color theme="0"/>
      <name val="Arial"/>
      <family val="2"/>
      <scheme val="minor"/>
    </font>
    <font>
      <sz val="9"/>
      <name val="Arial"/>
      <family val="2"/>
      <scheme val="minor"/>
    </font>
    <font>
      <sz val="9"/>
      <color theme="0"/>
      <name val="DIN Next LT Arabic"/>
      <family val="2"/>
    </font>
    <font>
      <u/>
      <sz val="11"/>
      <color theme="10"/>
      <name val="Arial"/>
      <family val="2"/>
      <scheme val="minor"/>
    </font>
    <font>
      <b/>
      <sz val="14"/>
      <name val="DIN Next LT Arabic"/>
      <family val="2"/>
    </font>
    <font>
      <b/>
      <sz val="16"/>
      <color theme="1"/>
      <name val="DIN Next LT Arabic"/>
      <family val="2"/>
    </font>
    <font>
      <sz val="9"/>
      <name val="DIN Next LT Arabic"/>
      <family val="2"/>
    </font>
    <font>
      <u/>
      <sz val="9"/>
      <name val="DIN Next LT Arabic"/>
      <family val="2"/>
    </font>
    <font>
      <sz val="10"/>
      <color theme="0"/>
      <name val="DIN Next LT Arabic"/>
      <family val="2"/>
    </font>
    <font>
      <sz val="12"/>
      <color theme="0"/>
      <name val="DIN Next LT Arabic"/>
      <family val="2"/>
    </font>
    <font>
      <sz val="10"/>
      <name val="DIN Next LT Arabic"/>
      <family val="2"/>
    </font>
    <font>
      <sz val="11"/>
      <name val="DIN Next LT Arabic"/>
      <family val="2"/>
    </font>
    <font>
      <b/>
      <sz val="11"/>
      <name val="DIN Next LT Arabic"/>
      <family val="2"/>
    </font>
    <font>
      <sz val="11"/>
      <color theme="1"/>
      <name val="DIN Next LT Arabic"/>
      <family val="2"/>
    </font>
    <font>
      <b/>
      <sz val="12"/>
      <color theme="0"/>
      <name val="DIN Next LT Arabic"/>
      <family val="2"/>
    </font>
    <font>
      <sz val="10"/>
      <color theme="1"/>
      <name val="DIN Next LT Arabic"/>
      <family val="2"/>
    </font>
    <font>
      <b/>
      <sz val="10"/>
      <color theme="0"/>
      <name val="DIN Next LT Arabic"/>
      <family val="2"/>
    </font>
    <font>
      <b/>
      <vertAlign val="superscript"/>
      <sz val="10"/>
      <color theme="0"/>
      <name val="DIN Next LT Arabic"/>
      <family val="2"/>
    </font>
    <font>
      <b/>
      <vertAlign val="superscript"/>
      <sz val="12"/>
      <color theme="0"/>
      <name val="DIN Next LT Arabic"/>
      <family val="2"/>
    </font>
    <font>
      <sz val="10"/>
      <color theme="1"/>
      <name val="Arial"/>
      <family val="2"/>
      <scheme val="minor"/>
    </font>
    <font>
      <b/>
      <sz val="11"/>
      <color theme="1"/>
      <name val="DIN Next LT Arabic"/>
      <family val="2"/>
    </font>
    <font>
      <b/>
      <sz val="10"/>
      <color theme="1"/>
      <name val="DIN Next LT Arabic"/>
      <family val="2"/>
    </font>
    <font>
      <b/>
      <sz val="12"/>
      <color rgb="FFFFFFFF"/>
      <name val="DIN Next LT Arabic"/>
      <family val="2"/>
    </font>
    <font>
      <sz val="10"/>
      <color rgb="FF000000"/>
      <name val="DIN Next LT Arabic"/>
      <family val="2"/>
    </font>
    <font>
      <sz val="8"/>
      <color rgb="FF333333"/>
      <name val="Arial"/>
      <family val="2"/>
    </font>
    <font>
      <b/>
      <sz val="11"/>
      <color theme="0"/>
      <name val="DIN Next LT Arabic"/>
      <family val="2"/>
    </font>
    <font>
      <sz val="11"/>
      <color rgb="FFFF0000"/>
      <name val="DIN Next LT Arabic"/>
      <family val="2"/>
    </font>
    <font>
      <sz val="9"/>
      <color rgb="FFFF0000"/>
      <name val="Arial"/>
      <family val="2"/>
      <scheme val="minor"/>
    </font>
    <font>
      <b/>
      <i/>
      <sz val="11"/>
      <color rgb="FFFF0000"/>
      <name val="Arial"/>
      <family val="2"/>
      <scheme val="minor"/>
    </font>
    <font>
      <b/>
      <sz val="10"/>
      <name val="DIN Next LT Arabic"/>
      <family val="2"/>
    </font>
    <font>
      <sz val="11"/>
      <color theme="1"/>
      <name val="Arial"/>
      <family val="2"/>
      <charset val="178"/>
      <scheme val="minor"/>
    </font>
    <font>
      <sz val="10"/>
      <name val="Arial"/>
      <family val="2"/>
    </font>
    <font>
      <sz val="11"/>
      <color indexed="8"/>
      <name val="Calibri"/>
      <family val="2"/>
    </font>
    <font>
      <sz val="10"/>
      <color theme="1" tint="0.499984740745262"/>
      <name val="Almarai"/>
    </font>
    <font>
      <b/>
      <sz val="9"/>
      <color theme="1"/>
      <name val="DIN Next LT Arabic"/>
    </font>
    <font>
      <sz val="11"/>
      <color theme="0"/>
      <name val="DIN Next LT Arabic"/>
      <family val="2"/>
    </font>
    <font>
      <b/>
      <sz val="12"/>
      <color rgb="FFFF0000"/>
      <name val="DIN Next LT Arabic"/>
    </font>
    <font>
      <b/>
      <sz val="12"/>
      <color theme="0"/>
      <name val="DIN Next LT Arabic"/>
    </font>
    <font>
      <b/>
      <vertAlign val="superscript"/>
      <sz val="12"/>
      <color theme="0"/>
      <name val="DIN Next LT Arabic"/>
    </font>
    <font>
      <sz val="12"/>
      <color theme="0"/>
      <name val="DIN Next LT Arabic"/>
    </font>
    <font>
      <b/>
      <vertAlign val="superscript"/>
      <sz val="10"/>
      <color theme="0"/>
      <name val="DIN Next LT Arabic"/>
    </font>
    <font>
      <sz val="10"/>
      <color theme="1"/>
      <name val="DIN Next LT Arabic"/>
    </font>
    <font>
      <vertAlign val="superscript"/>
      <sz val="10"/>
      <color theme="1"/>
      <name val="DIN Next LT Arabic"/>
    </font>
    <font>
      <b/>
      <sz val="10"/>
      <color theme="0"/>
      <name val="DIN Next LT Arabic"/>
    </font>
    <font>
      <b/>
      <vertAlign val="superscript"/>
      <sz val="12"/>
      <color rgb="FFFF0000"/>
      <name val="DIN Next LT Arabic"/>
    </font>
    <font>
      <b/>
      <sz val="14"/>
      <color theme="1"/>
      <name val="DIN Next LT Arabic"/>
      <family val="2"/>
    </font>
    <font>
      <sz val="10"/>
      <name val="DIN Next LT Arabic"/>
    </font>
    <font>
      <sz val="11"/>
      <color theme="10"/>
      <name val="Arial"/>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0"/>
        <bgColor indexed="64"/>
      </patternFill>
    </fill>
    <fill>
      <patternFill patternType="solid">
        <fgColor rgb="FF16284D"/>
        <bgColor indexed="64"/>
      </patternFill>
    </fill>
    <fill>
      <patternFill patternType="solid">
        <fgColor rgb="FF35617C"/>
        <bgColor indexed="64"/>
      </patternFill>
    </fill>
    <fill>
      <patternFill patternType="solid">
        <fgColor theme="3" tint="0.79998168889431442"/>
        <bgColor indexed="64"/>
      </patternFill>
    </fill>
    <fill>
      <patternFill patternType="solid">
        <fgColor rgb="FF35617C"/>
        <bgColor rgb="FF000000"/>
      </patternFill>
    </fill>
    <fill>
      <patternFill patternType="solid">
        <fgColor theme="3" tint="0.79998168889431442"/>
        <bgColor rgb="FF000000"/>
      </patternFill>
    </fill>
    <fill>
      <patternFill patternType="solid">
        <fgColor rgb="FF16284D"/>
        <bgColor rgb="FF000000"/>
      </patternFill>
    </fill>
    <fill>
      <patternFill patternType="solid">
        <fgColor rgb="FFD6DCE4"/>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theme="9" tint="-0.249977111117893"/>
      </left>
      <right/>
      <top/>
      <bottom/>
      <diagonal/>
    </border>
    <border>
      <left style="thin">
        <color theme="9" tint="-0.249977111117893"/>
      </left>
      <right/>
      <top style="thin">
        <color theme="9" tint="-0.249977111117893"/>
      </top>
      <bottom style="dotted">
        <color indexed="64"/>
      </bottom>
      <diagonal/>
    </border>
    <border>
      <left/>
      <right/>
      <top style="thin">
        <color theme="9" tint="-0.249977111117893"/>
      </top>
      <bottom style="dotted">
        <color indexed="64"/>
      </bottom>
      <diagonal/>
    </border>
    <border>
      <left/>
      <right style="thin">
        <color theme="9" tint="-0.249977111117893"/>
      </right>
      <top style="thin">
        <color theme="9" tint="-0.249977111117893"/>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indexed="64"/>
      </left>
      <right style="dotted">
        <color indexed="64"/>
      </right>
      <top style="dotted">
        <color indexed="64"/>
      </top>
      <bottom style="dotted">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indexed="64"/>
      </left>
      <right style="dotted">
        <color indexed="64"/>
      </right>
      <top style="dotted">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ashed">
        <color indexed="64"/>
      </left>
      <right style="dotted">
        <color indexed="64"/>
      </right>
      <top/>
      <bottom style="dotted">
        <color indexed="64"/>
      </bottom>
      <diagonal/>
    </border>
    <border>
      <left/>
      <right/>
      <top/>
      <bottom style="medium">
        <color rgb="FFC00000"/>
      </bottom>
      <diagonal/>
    </border>
    <border>
      <left style="dashed">
        <color indexed="64"/>
      </left>
      <right style="dotted">
        <color indexed="64"/>
      </right>
      <top style="dotted">
        <color indexed="64"/>
      </top>
      <bottom style="medium">
        <color rgb="FFC00000"/>
      </bottom>
      <diagonal/>
    </border>
    <border>
      <left style="dotted">
        <color indexed="64"/>
      </left>
      <right style="dotted">
        <color indexed="64"/>
      </right>
      <top style="dotted">
        <color indexed="64"/>
      </top>
      <bottom style="medium">
        <color rgb="FFC00000"/>
      </bottom>
      <diagonal/>
    </border>
    <border>
      <left style="dotted">
        <color theme="1"/>
      </left>
      <right/>
      <top style="dotted">
        <color theme="1"/>
      </top>
      <bottom style="dotted">
        <color theme="1"/>
      </bottom>
      <diagonal/>
    </border>
    <border>
      <left/>
      <right style="dotted">
        <color theme="1"/>
      </right>
      <top style="dotted">
        <color theme="1"/>
      </top>
      <bottom style="dotted">
        <color theme="1"/>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165" fontId="18" fillId="33" borderId="10" applyNumberFormat="0" applyFill="0" applyBorder="0" applyAlignment="0" applyProtection="0"/>
    <xf numFmtId="0" fontId="25" fillId="0" borderId="0" applyNumberFormat="0" applyFill="0" applyBorder="0" applyAlignment="0" applyProtection="0"/>
    <xf numFmtId="164" fontId="1" fillId="0" borderId="0" applyFont="0" applyFill="0" applyBorder="0" applyAlignment="0" applyProtection="0"/>
    <xf numFmtId="0" fontId="52" fillId="0" borderId="0"/>
    <xf numFmtId="0" fontId="53" fillId="0" borderId="0"/>
    <xf numFmtId="0" fontId="53" fillId="0" borderId="0"/>
    <xf numFmtId="0" fontId="53" fillId="0" borderId="0"/>
    <xf numFmtId="0" fontId="54" fillId="0" borderId="0"/>
    <xf numFmtId="0" fontId="1" fillId="0" borderId="0"/>
  </cellStyleXfs>
  <cellXfs count="249">
    <xf numFmtId="0" fontId="0" fillId="0" borderId="0" xfId="0"/>
    <xf numFmtId="0" fontId="0" fillId="0" borderId="0" xfId="0" applyAlignment="1">
      <alignment horizontal="right" readingOrder="2"/>
    </xf>
    <xf numFmtId="0" fontId="0" fillId="0" borderId="0" xfId="0" applyAlignment="1">
      <alignment horizontal="right" vertical="top" readingOrder="2"/>
    </xf>
    <xf numFmtId="0" fontId="0" fillId="0" borderId="0" xfId="0" applyAlignment="1">
      <alignment readingOrder="2"/>
    </xf>
    <xf numFmtId="0" fontId="20" fillId="0" borderId="0" xfId="0" applyFont="1" applyAlignment="1">
      <alignment horizontal="right" vertical="top" readingOrder="2"/>
    </xf>
    <xf numFmtId="166" fontId="23" fillId="0" borderId="11" xfId="43" applyNumberFormat="1" applyFont="1" applyFill="1" applyBorder="1" applyAlignment="1" applyProtection="1">
      <alignment horizontal="right" vertical="center" readingOrder="2"/>
    </xf>
    <xf numFmtId="0" fontId="20" fillId="0" borderId="0" xfId="0" applyFont="1" applyAlignment="1">
      <alignment horizontal="right" vertical="center" readingOrder="2"/>
    </xf>
    <xf numFmtId="0" fontId="20" fillId="0" borderId="0" xfId="0" applyFont="1" applyAlignment="1">
      <alignment horizontal="right" readingOrder="2"/>
    </xf>
    <xf numFmtId="0" fontId="19" fillId="0" borderId="0" xfId="0" applyFont="1" applyAlignment="1">
      <alignment horizontal="right" vertical="center" readingOrder="2"/>
    </xf>
    <xf numFmtId="0" fontId="21"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xf>
    <xf numFmtId="0" fontId="21" fillId="0" borderId="0" xfId="0" applyFont="1" applyAlignment="1">
      <alignment horizontal="right" readingOrder="2"/>
    </xf>
    <xf numFmtId="0" fontId="26" fillId="0" borderId="0" xfId="0" applyFont="1" applyAlignment="1">
      <alignment horizontal="right" readingOrder="2"/>
    </xf>
    <xf numFmtId="0" fontId="21" fillId="35" borderId="13" xfId="0" applyFont="1" applyFill="1" applyBorder="1" applyAlignment="1">
      <alignment horizontal="right" readingOrder="2"/>
    </xf>
    <xf numFmtId="0" fontId="21" fillId="35" borderId="16" xfId="0" applyFont="1" applyFill="1" applyBorder="1" applyAlignment="1">
      <alignment horizontal="right" readingOrder="2"/>
    </xf>
    <xf numFmtId="0" fontId="24" fillId="35" borderId="0" xfId="0" applyFont="1" applyFill="1" applyAlignment="1">
      <alignment horizontal="right" vertical="center" readingOrder="2"/>
    </xf>
    <xf numFmtId="0" fontId="21" fillId="35" borderId="0" xfId="0" applyFont="1" applyFill="1" applyAlignment="1">
      <alignment horizontal="right" readingOrder="2"/>
    </xf>
    <xf numFmtId="166" fontId="22" fillId="35" borderId="11" xfId="43" applyNumberFormat="1" applyFont="1" applyFill="1" applyBorder="1" applyAlignment="1" applyProtection="1">
      <alignment horizontal="right" vertical="center" readingOrder="2"/>
    </xf>
    <xf numFmtId="166" fontId="23" fillId="37" borderId="11" xfId="43" applyNumberFormat="1" applyFont="1" applyFill="1" applyBorder="1" applyAlignment="1" applyProtection="1">
      <alignment horizontal="right" vertical="center" readingOrder="2"/>
    </xf>
    <xf numFmtId="0" fontId="28" fillId="37" borderId="22" xfId="0" applyFont="1" applyFill="1" applyBorder="1" applyAlignment="1">
      <alignment horizontal="right" readingOrder="2"/>
    </xf>
    <xf numFmtId="0" fontId="0" fillId="0" borderId="26" xfId="0" applyBorder="1" applyAlignment="1">
      <alignment horizontal="right" readingOrder="2"/>
    </xf>
    <xf numFmtId="0" fontId="20" fillId="0" borderId="33" xfId="0" applyFont="1" applyBorder="1" applyAlignment="1">
      <alignment horizontal="right" vertical="center" readingOrder="2"/>
    </xf>
    <xf numFmtId="0" fontId="21" fillId="0" borderId="24" xfId="0" applyFont="1" applyBorder="1" applyAlignment="1">
      <alignment horizontal="right" readingOrder="2"/>
    </xf>
    <xf numFmtId="0" fontId="21" fillId="0" borderId="19" xfId="0" applyFont="1" applyBorder="1" applyAlignment="1">
      <alignment horizontal="right" readingOrder="2"/>
    </xf>
    <xf numFmtId="0" fontId="21" fillId="0" borderId="33" xfId="0" applyFont="1" applyBorder="1" applyAlignment="1">
      <alignment horizontal="right" readingOrder="2"/>
    </xf>
    <xf numFmtId="166" fontId="22" fillId="36" borderId="11" xfId="43" applyNumberFormat="1" applyFont="1" applyFill="1" applyBorder="1" applyAlignment="1" applyProtection="1">
      <alignment horizontal="right" vertical="center" readingOrder="2"/>
    </xf>
    <xf numFmtId="0" fontId="31" fillId="35" borderId="15" xfId="0" applyFont="1" applyFill="1" applyBorder="1" applyAlignment="1">
      <alignment horizontal="right" vertical="center" readingOrder="2"/>
    </xf>
    <xf numFmtId="0" fontId="31" fillId="35" borderId="12" xfId="0" applyFont="1" applyFill="1" applyBorder="1" applyAlignment="1">
      <alignment horizontal="right" vertical="center" readingOrder="2"/>
    </xf>
    <xf numFmtId="0" fontId="31" fillId="35" borderId="0" xfId="0" applyFont="1" applyFill="1" applyAlignment="1">
      <alignment horizontal="right" vertical="center" readingOrder="2"/>
    </xf>
    <xf numFmtId="0" fontId="35" fillId="0" borderId="0" xfId="0" applyFont="1" applyAlignment="1">
      <alignment horizontal="right" readingOrder="2"/>
    </xf>
    <xf numFmtId="0" fontId="29" fillId="37" borderId="22" xfId="0" applyFont="1" applyFill="1" applyBorder="1" applyAlignment="1">
      <alignment horizontal="right" vertical="center" readingOrder="2"/>
    </xf>
    <xf numFmtId="0" fontId="28" fillId="37" borderId="22" xfId="0" applyFont="1" applyFill="1" applyBorder="1" applyAlignment="1">
      <alignment horizontal="right" vertical="center" readingOrder="2"/>
    </xf>
    <xf numFmtId="0" fontId="32" fillId="37" borderId="22" xfId="0" applyFont="1" applyFill="1" applyBorder="1" applyAlignment="1">
      <alignment horizontal="right" vertical="center" readingOrder="2"/>
    </xf>
    <xf numFmtId="0" fontId="37" fillId="0" borderId="0" xfId="0" applyFont="1" applyAlignment="1">
      <alignment horizontal="right" vertical="center" readingOrder="2"/>
    </xf>
    <xf numFmtId="0" fontId="38" fillId="36" borderId="11" xfId="0" applyFont="1" applyFill="1" applyBorder="1" applyAlignment="1">
      <alignment horizontal="right" vertical="center" readingOrder="2"/>
    </xf>
    <xf numFmtId="0" fontId="38" fillId="36" borderId="25" xfId="0" applyFont="1" applyFill="1" applyBorder="1" applyAlignment="1">
      <alignment horizontal="right" vertical="center" readingOrder="2"/>
    </xf>
    <xf numFmtId="0" fontId="38" fillId="36" borderId="21" xfId="0" applyFont="1" applyFill="1" applyBorder="1" applyAlignment="1">
      <alignment horizontal="right" vertical="center" readingOrder="2"/>
    </xf>
    <xf numFmtId="0" fontId="38" fillId="36" borderId="21" xfId="0" applyFont="1" applyFill="1" applyBorder="1" applyAlignment="1">
      <alignment horizontal="right" wrapText="1" readingOrder="2"/>
    </xf>
    <xf numFmtId="0" fontId="37" fillId="0" borderId="0" xfId="0" applyFont="1" applyAlignment="1">
      <alignment horizontal="right" vertical="top" readingOrder="2"/>
    </xf>
    <xf numFmtId="0" fontId="30" fillId="36" borderId="21" xfId="0" applyFont="1" applyFill="1" applyBorder="1" applyAlignment="1">
      <alignment horizontal="right" vertical="center" readingOrder="2"/>
    </xf>
    <xf numFmtId="0" fontId="30" fillId="36" borderId="11" xfId="0" applyFont="1" applyFill="1" applyBorder="1" applyAlignment="1">
      <alignment horizontal="right" vertical="center" readingOrder="2"/>
    </xf>
    <xf numFmtId="0" fontId="30" fillId="36" borderId="25" xfId="0" applyFont="1" applyFill="1" applyBorder="1" applyAlignment="1">
      <alignment horizontal="right" vertical="center" readingOrder="2"/>
    </xf>
    <xf numFmtId="0" fontId="38" fillId="36" borderId="28" xfId="0" applyFont="1" applyFill="1" applyBorder="1" applyAlignment="1">
      <alignment horizontal="right" vertical="center" readingOrder="2"/>
    </xf>
    <xf numFmtId="0" fontId="38" fillId="36" borderId="30" xfId="0" applyFont="1" applyFill="1" applyBorder="1" applyAlignment="1">
      <alignment horizontal="right" vertical="center" readingOrder="2"/>
    </xf>
    <xf numFmtId="0" fontId="37" fillId="0" borderId="0" xfId="0" applyFont="1" applyAlignment="1">
      <alignment horizontal="right" readingOrder="2"/>
    </xf>
    <xf numFmtId="170" fontId="37" fillId="37" borderId="11" xfId="0" applyNumberFormat="1" applyFont="1" applyFill="1" applyBorder="1" applyAlignment="1">
      <alignment horizontal="right" vertical="center" readingOrder="2"/>
    </xf>
    <xf numFmtId="169" fontId="37" fillId="0" borderId="11" xfId="0" applyNumberFormat="1" applyFont="1" applyBorder="1" applyAlignment="1" applyProtection="1">
      <alignment horizontal="center" vertical="center" readingOrder="2"/>
      <protection locked="0"/>
    </xf>
    <xf numFmtId="0" fontId="30" fillId="36" borderId="11" xfId="0" applyFont="1" applyFill="1" applyBorder="1" applyAlignment="1">
      <alignment horizontal="right" readingOrder="2"/>
    </xf>
    <xf numFmtId="169" fontId="37" fillId="0" borderId="0" xfId="0" applyNumberFormat="1" applyFont="1" applyAlignment="1" applyProtection="1">
      <alignment horizontal="center" vertical="center"/>
      <protection locked="0"/>
    </xf>
    <xf numFmtId="167" fontId="37" fillId="37" borderId="11" xfId="0" applyNumberFormat="1" applyFont="1" applyFill="1" applyBorder="1" applyAlignment="1">
      <alignment horizontal="right" vertical="center" readingOrder="2"/>
    </xf>
    <xf numFmtId="0" fontId="38" fillId="38" borderId="18" xfId="0" applyFont="1" applyFill="1" applyBorder="1" applyAlignment="1">
      <alignment horizontal="center" vertical="center" wrapText="1" readingOrder="2"/>
    </xf>
    <xf numFmtId="171" fontId="37" fillId="0" borderId="11" xfId="0" applyNumberFormat="1" applyFont="1" applyBorder="1" applyAlignment="1" applyProtection="1">
      <alignment readingOrder="2"/>
      <protection locked="0"/>
    </xf>
    <xf numFmtId="171" fontId="37" fillId="39" borderId="11" xfId="0" applyNumberFormat="1" applyFont="1" applyFill="1" applyBorder="1" applyAlignment="1">
      <alignment readingOrder="2"/>
    </xf>
    <xf numFmtId="171" fontId="43" fillId="39" borderId="11" xfId="0" applyNumberFormat="1" applyFont="1" applyFill="1" applyBorder="1" applyAlignment="1">
      <alignment readingOrder="2"/>
    </xf>
    <xf numFmtId="0" fontId="35" fillId="0" borderId="0" xfId="0" applyFont="1"/>
    <xf numFmtId="0" fontId="42" fillId="0" borderId="0" xfId="0" applyFont="1" applyAlignment="1">
      <alignment horizontal="right" readingOrder="2"/>
    </xf>
    <xf numFmtId="169" fontId="37" fillId="0" borderId="11" xfId="0" applyNumberFormat="1" applyFont="1" applyBorder="1" applyAlignment="1" applyProtection="1">
      <alignment horizontal="right" vertical="center" readingOrder="2"/>
      <protection locked="0"/>
    </xf>
    <xf numFmtId="167" fontId="37" fillId="34" borderId="11" xfId="0" applyNumberFormat="1" applyFont="1" applyFill="1" applyBorder="1" applyAlignment="1" applyProtection="1">
      <alignment vertical="center"/>
      <protection locked="0"/>
    </xf>
    <xf numFmtId="0" fontId="38" fillId="36" borderId="21" xfId="0" applyFont="1" applyFill="1" applyBorder="1" applyAlignment="1">
      <alignment horizontal="center" vertical="center" wrapText="1" readingOrder="2"/>
    </xf>
    <xf numFmtId="0" fontId="38" fillId="36" borderId="22" xfId="0" applyFont="1" applyFill="1" applyBorder="1" applyAlignment="1">
      <alignment horizontal="center" vertical="center" wrapText="1" readingOrder="2"/>
    </xf>
    <xf numFmtId="167" fontId="37" fillId="37" borderId="25" xfId="0" applyNumberFormat="1" applyFont="1" applyFill="1" applyBorder="1" applyAlignment="1">
      <alignment horizontal="right" vertical="center" readingOrder="2"/>
    </xf>
    <xf numFmtId="167" fontId="37" fillId="37" borderId="25" xfId="0" applyNumberFormat="1" applyFont="1" applyFill="1" applyBorder="1" applyAlignment="1">
      <alignment horizontal="right" vertical="center" wrapText="1" readingOrder="2"/>
    </xf>
    <xf numFmtId="171" fontId="37" fillId="34" borderId="11" xfId="0" applyNumberFormat="1" applyFont="1" applyFill="1" applyBorder="1" applyAlignment="1" applyProtection="1">
      <alignment horizontal="right" vertical="center" readingOrder="2"/>
      <protection locked="0"/>
    </xf>
    <xf numFmtId="9" fontId="37" fillId="37" borderId="11" xfId="0" applyNumberFormat="1" applyFont="1" applyFill="1" applyBorder="1" applyAlignment="1">
      <alignment horizontal="right" readingOrder="2"/>
    </xf>
    <xf numFmtId="171" fontId="37" fillId="37" borderId="11" xfId="0" applyNumberFormat="1" applyFont="1" applyFill="1" applyBorder="1" applyAlignment="1">
      <alignment horizontal="right" vertical="center" readingOrder="2"/>
    </xf>
    <xf numFmtId="167" fontId="37" fillId="34" borderId="11" xfId="0" applyNumberFormat="1" applyFont="1" applyFill="1" applyBorder="1" applyAlignment="1" applyProtection="1">
      <alignment horizontal="right" vertical="center" readingOrder="2"/>
      <protection locked="0"/>
    </xf>
    <xf numFmtId="0" fontId="37" fillId="37" borderId="11" xfId="0" applyFont="1" applyFill="1" applyBorder="1" applyAlignment="1">
      <alignment horizontal="right" readingOrder="2"/>
    </xf>
    <xf numFmtId="171" fontId="43" fillId="37" borderId="11" xfId="0" applyNumberFormat="1" applyFont="1" applyFill="1" applyBorder="1" applyAlignment="1">
      <alignment horizontal="right" vertical="center" readingOrder="2"/>
    </xf>
    <xf numFmtId="9" fontId="43" fillId="37" borderId="11" xfId="42" applyFont="1" applyFill="1" applyBorder="1" applyAlignment="1" applyProtection="1">
      <alignment horizontal="center" readingOrder="2"/>
    </xf>
    <xf numFmtId="0" fontId="38" fillId="38" borderId="21" xfId="0" applyFont="1" applyFill="1" applyBorder="1" applyAlignment="1">
      <alignment horizontal="center" vertical="center" readingOrder="2"/>
    </xf>
    <xf numFmtId="1" fontId="38" fillId="36" borderId="21" xfId="0" applyNumberFormat="1" applyFont="1" applyFill="1" applyBorder="1" applyAlignment="1">
      <alignment horizontal="center" vertical="center"/>
    </xf>
    <xf numFmtId="168" fontId="45" fillId="39" borderId="11" xfId="42" applyNumberFormat="1" applyFont="1" applyFill="1" applyBorder="1" applyAlignment="1" applyProtection="1">
      <alignment horizontal="center" vertical="center" readingOrder="2"/>
    </xf>
    <xf numFmtId="168" fontId="45" fillId="39" borderId="11" xfId="42" applyNumberFormat="1" applyFont="1" applyFill="1" applyBorder="1" applyAlignment="1" applyProtection="1">
      <alignment horizontal="right" vertical="center" wrapText="1" readingOrder="2"/>
    </xf>
    <xf numFmtId="168" fontId="45" fillId="39" borderId="11" xfId="42" applyNumberFormat="1" applyFont="1" applyFill="1" applyBorder="1" applyAlignment="1" applyProtection="1">
      <alignment horizontal="center" vertical="center" wrapText="1" readingOrder="2"/>
    </xf>
    <xf numFmtId="0" fontId="41" fillId="0" borderId="0" xfId="0" applyFont="1"/>
    <xf numFmtId="1" fontId="41" fillId="0" borderId="0" xfId="0" applyNumberFormat="1" applyFont="1" applyAlignment="1">
      <alignment horizontal="left"/>
    </xf>
    <xf numFmtId="0" fontId="41" fillId="0" borderId="0" xfId="0" applyFont="1" applyAlignment="1">
      <alignment readingOrder="2"/>
    </xf>
    <xf numFmtId="169" fontId="43" fillId="37" borderId="11" xfId="0" applyNumberFormat="1" applyFont="1" applyFill="1" applyBorder="1" applyAlignment="1">
      <alignment horizontal="center" vertical="center" readingOrder="2"/>
    </xf>
    <xf numFmtId="9" fontId="43" fillId="37" borderId="11" xfId="0" applyNumberFormat="1" applyFont="1" applyFill="1" applyBorder="1" applyAlignment="1">
      <alignment horizontal="center" vertical="center" readingOrder="2"/>
    </xf>
    <xf numFmtId="9" fontId="43" fillId="37" borderId="11" xfId="42" applyFont="1" applyFill="1" applyBorder="1" applyAlignment="1" applyProtection="1">
      <alignment horizontal="center" vertical="center"/>
    </xf>
    <xf numFmtId="169" fontId="43" fillId="37" borderId="23" xfId="0" applyNumberFormat="1" applyFont="1" applyFill="1" applyBorder="1" applyAlignment="1">
      <alignment horizontal="center" vertical="center" readingOrder="2"/>
    </xf>
    <xf numFmtId="167" fontId="37" fillId="0" borderId="11" xfId="0" applyNumberFormat="1" applyFont="1" applyBorder="1" applyAlignment="1" applyProtection="1">
      <alignment vertical="center"/>
      <protection locked="0"/>
    </xf>
    <xf numFmtId="0" fontId="27" fillId="0" borderId="0" xfId="0" applyFont="1" applyAlignment="1">
      <alignment horizontal="center" vertical="center" readingOrder="2"/>
    </xf>
    <xf numFmtId="0" fontId="21" fillId="0" borderId="27" xfId="0" applyFont="1" applyBorder="1" applyAlignment="1">
      <alignment horizontal="right" readingOrder="2"/>
    </xf>
    <xf numFmtId="0" fontId="29" fillId="37" borderId="43" xfId="0" applyFont="1" applyFill="1" applyBorder="1" applyAlignment="1">
      <alignment horizontal="right" vertical="center" readingOrder="2"/>
    </xf>
    <xf numFmtId="0" fontId="28" fillId="37" borderId="43" xfId="0" applyFont="1" applyFill="1" applyBorder="1" applyAlignment="1">
      <alignment horizontal="right" vertical="center" readingOrder="2"/>
    </xf>
    <xf numFmtId="0" fontId="32" fillId="37" borderId="43" xfId="0" applyFont="1" applyFill="1" applyBorder="1" applyAlignment="1">
      <alignment horizontal="right" vertical="center" readingOrder="2"/>
    </xf>
    <xf numFmtId="0" fontId="28" fillId="37" borderId="43" xfId="0" applyFont="1" applyFill="1" applyBorder="1" applyAlignment="1">
      <alignment horizontal="right" readingOrder="2"/>
    </xf>
    <xf numFmtId="0" fontId="28" fillId="37" borderId="44" xfId="0" applyFont="1" applyFill="1" applyBorder="1" applyAlignment="1">
      <alignment horizontal="right" readingOrder="2"/>
    </xf>
    <xf numFmtId="0" fontId="28" fillId="37" borderId="46" xfId="0" applyFont="1" applyFill="1" applyBorder="1" applyAlignment="1">
      <alignment horizontal="right" readingOrder="2"/>
    </xf>
    <xf numFmtId="0" fontId="29" fillId="37" borderId="48" xfId="0" applyFont="1" applyFill="1" applyBorder="1" applyAlignment="1">
      <alignment horizontal="right" vertical="center" readingOrder="2"/>
    </xf>
    <xf numFmtId="0" fontId="28" fillId="37" borderId="48" xfId="0" applyFont="1" applyFill="1" applyBorder="1" applyAlignment="1">
      <alignment horizontal="right" vertical="center" readingOrder="2"/>
    </xf>
    <xf numFmtId="0" fontId="32" fillId="37" borderId="48" xfId="0" applyFont="1" applyFill="1" applyBorder="1" applyAlignment="1">
      <alignment horizontal="right" vertical="center" readingOrder="2"/>
    </xf>
    <xf numFmtId="0" fontId="28" fillId="37" borderId="48" xfId="0" applyFont="1" applyFill="1" applyBorder="1" applyAlignment="1">
      <alignment horizontal="right" readingOrder="2"/>
    </xf>
    <xf numFmtId="0" fontId="28" fillId="37" borderId="49" xfId="0" applyFont="1" applyFill="1" applyBorder="1" applyAlignment="1">
      <alignment horizontal="right" readingOrder="2"/>
    </xf>
    <xf numFmtId="0" fontId="21" fillId="35" borderId="51" xfId="0" applyFont="1" applyFill="1" applyBorder="1" applyAlignment="1">
      <alignment horizontal="right" readingOrder="2"/>
    </xf>
    <xf numFmtId="0" fontId="24" fillId="35" borderId="50" xfId="0" applyFont="1" applyFill="1" applyBorder="1" applyAlignment="1">
      <alignment horizontal="right" vertical="center" readingOrder="2"/>
    </xf>
    <xf numFmtId="0" fontId="21" fillId="35" borderId="52" xfId="0" applyFont="1" applyFill="1" applyBorder="1" applyAlignment="1">
      <alignment horizontal="right" readingOrder="2"/>
    </xf>
    <xf numFmtId="0" fontId="29" fillId="37" borderId="24" xfId="0" applyFont="1" applyFill="1" applyBorder="1" applyAlignment="1">
      <alignment horizontal="right" vertical="center" readingOrder="2"/>
    </xf>
    <xf numFmtId="0" fontId="28" fillId="37" borderId="24" xfId="0" applyFont="1" applyFill="1" applyBorder="1" applyAlignment="1">
      <alignment horizontal="right" vertical="center" readingOrder="2"/>
    </xf>
    <xf numFmtId="0" fontId="32" fillId="37" borderId="24" xfId="0" applyFont="1" applyFill="1" applyBorder="1" applyAlignment="1">
      <alignment horizontal="right" vertical="center" readingOrder="2"/>
    </xf>
    <xf numFmtId="0" fontId="28" fillId="37" borderId="24" xfId="0" applyFont="1" applyFill="1" applyBorder="1" applyAlignment="1">
      <alignment horizontal="right" readingOrder="2"/>
    </xf>
    <xf numFmtId="0" fontId="28" fillId="37" borderId="53" xfId="0" applyFont="1" applyFill="1" applyBorder="1" applyAlignment="1">
      <alignment horizontal="right" readingOrder="2"/>
    </xf>
    <xf numFmtId="0" fontId="25" fillId="0" borderId="0" xfId="44" applyAlignment="1">
      <alignment horizontal="right"/>
    </xf>
    <xf numFmtId="0" fontId="0" fillId="0" borderId="0" xfId="0" applyAlignment="1">
      <alignment horizontal="left" readingOrder="2"/>
    </xf>
    <xf numFmtId="49" fontId="0" fillId="0" borderId="0" xfId="0" applyNumberFormat="1"/>
    <xf numFmtId="0" fontId="46" fillId="0" borderId="0" xfId="0" applyFont="1"/>
    <xf numFmtId="173" fontId="0" fillId="0" borderId="0" xfId="0" applyNumberFormat="1"/>
    <xf numFmtId="171" fontId="35" fillId="0" borderId="11" xfId="0" applyNumberFormat="1" applyFont="1" applyBorder="1" applyProtection="1">
      <protection locked="0"/>
    </xf>
    <xf numFmtId="164" fontId="35" fillId="37" borderId="11" xfId="45" applyFont="1" applyFill="1" applyBorder="1" applyAlignment="1" applyProtection="1">
      <alignment horizontal="left" vertical="center"/>
    </xf>
    <xf numFmtId="0" fontId="47" fillId="0" borderId="0" xfId="0" applyFont="1" applyAlignment="1">
      <alignment vertical="center"/>
    </xf>
    <xf numFmtId="167" fontId="35" fillId="37" borderId="25" xfId="0" applyNumberFormat="1" applyFont="1" applyFill="1" applyBorder="1" applyAlignment="1">
      <alignment horizontal="left" vertical="center"/>
    </xf>
    <xf numFmtId="172" fontId="35" fillId="37" borderId="23" xfId="45" applyNumberFormat="1" applyFont="1" applyFill="1" applyBorder="1" applyAlignment="1" applyProtection="1">
      <alignment horizontal="left" vertical="center"/>
    </xf>
    <xf numFmtId="0" fontId="25" fillId="37" borderId="45" xfId="44" applyFill="1" applyBorder="1" applyAlignment="1">
      <alignment horizontal="right" vertical="center" readingOrder="2"/>
    </xf>
    <xf numFmtId="0" fontId="25" fillId="37" borderId="47" xfId="44" applyFill="1" applyBorder="1" applyAlignment="1">
      <alignment horizontal="right" vertical="center" readingOrder="2"/>
    </xf>
    <xf numFmtId="0" fontId="38" fillId="36" borderId="21" xfId="0" applyFont="1" applyFill="1" applyBorder="1" applyAlignment="1">
      <alignment horizontal="center" vertical="center" readingOrder="2"/>
    </xf>
    <xf numFmtId="0" fontId="38" fillId="36" borderId="21" xfId="0" applyFont="1" applyFill="1" applyBorder="1" applyAlignment="1">
      <alignment horizontal="center" wrapText="1" readingOrder="2"/>
    </xf>
    <xf numFmtId="0" fontId="38" fillId="36" borderId="60" xfId="0" applyFont="1" applyFill="1" applyBorder="1" applyAlignment="1">
      <alignment horizontal="right" vertical="center" readingOrder="2"/>
    </xf>
    <xf numFmtId="10" fontId="43" fillId="37" borderId="61" xfId="42" applyNumberFormat="1" applyFont="1" applyFill="1" applyBorder="1" applyAlignment="1">
      <alignment horizontal="right" readingOrder="2"/>
    </xf>
    <xf numFmtId="10" fontId="43" fillId="37" borderId="32" xfId="42" applyNumberFormat="1" applyFont="1" applyFill="1" applyBorder="1" applyAlignment="1">
      <alignment horizontal="right" readingOrder="2"/>
    </xf>
    <xf numFmtId="0" fontId="20" fillId="0" borderId="0" xfId="0" applyFont="1" applyAlignment="1" applyProtection="1">
      <alignment horizontal="center" vertical="center" readingOrder="2"/>
      <protection locked="0"/>
    </xf>
    <xf numFmtId="0" fontId="48" fillId="0" borderId="0" xfId="0" applyFont="1" applyAlignment="1">
      <alignment horizontal="right" readingOrder="2"/>
    </xf>
    <xf numFmtId="0" fontId="49" fillId="0" borderId="0" xfId="0" applyFont="1"/>
    <xf numFmtId="0" fontId="50" fillId="0" borderId="0" xfId="0" applyFont="1"/>
    <xf numFmtId="9" fontId="37" fillId="37" borderId="11" xfId="42" applyFont="1" applyFill="1" applyBorder="1" applyAlignment="1" applyProtection="1">
      <alignment horizontal="center"/>
    </xf>
    <xf numFmtId="9" fontId="43" fillId="37" borderId="11" xfId="42" applyFont="1" applyFill="1" applyBorder="1" applyAlignment="1" applyProtection="1">
      <alignment horizontal="center"/>
    </xf>
    <xf numFmtId="0" fontId="32" fillId="37" borderId="11" xfId="0" applyFont="1" applyFill="1" applyBorder="1" applyAlignment="1">
      <alignment horizontal="right" vertical="center" readingOrder="2"/>
    </xf>
    <xf numFmtId="172" fontId="37" fillId="37" borderId="11" xfId="45" applyNumberFormat="1" applyFont="1" applyFill="1" applyBorder="1" applyAlignment="1">
      <alignment horizontal="right" readingOrder="2"/>
    </xf>
    <xf numFmtId="172" fontId="37" fillId="37" borderId="25" xfId="45" applyNumberFormat="1" applyFont="1" applyFill="1" applyBorder="1" applyAlignment="1">
      <alignment horizontal="right" readingOrder="2"/>
    </xf>
    <xf numFmtId="172" fontId="43" fillId="37" borderId="29" xfId="45" applyNumberFormat="1" applyFont="1" applyFill="1" applyBorder="1" applyAlignment="1">
      <alignment horizontal="right" readingOrder="2"/>
    </xf>
    <xf numFmtId="172" fontId="43" fillId="37" borderId="31" xfId="45" applyNumberFormat="1" applyFont="1" applyFill="1" applyBorder="1" applyAlignment="1">
      <alignment horizontal="right" readingOrder="2"/>
    </xf>
    <xf numFmtId="0" fontId="38" fillId="36" borderId="19" xfId="0" applyFont="1" applyFill="1" applyBorder="1" applyAlignment="1">
      <alignment horizontal="right" vertical="center" readingOrder="2"/>
    </xf>
    <xf numFmtId="0" fontId="51" fillId="0" borderId="0" xfId="0" applyFont="1" applyAlignment="1" applyProtection="1">
      <alignment horizontal="center" wrapText="1" readingOrder="2"/>
      <protection locked="0"/>
    </xf>
    <xf numFmtId="0" fontId="38" fillId="0" borderId="0" xfId="0" applyFont="1" applyAlignment="1">
      <alignment horizontal="right" wrapText="1" readingOrder="2"/>
    </xf>
    <xf numFmtId="10" fontId="16" fillId="37" borderId="21" xfId="42" applyNumberFormat="1" applyFont="1" applyFill="1" applyBorder="1" applyAlignment="1" applyProtection="1">
      <alignment horizontal="center" vertical="center"/>
    </xf>
    <xf numFmtId="0" fontId="38" fillId="36" borderId="66" xfId="0" applyFont="1" applyFill="1" applyBorder="1" applyAlignment="1">
      <alignment horizontal="right" vertical="center" readingOrder="2"/>
    </xf>
    <xf numFmtId="0" fontId="55" fillId="0" borderId="67" xfId="46" applyFont="1" applyBorder="1" applyAlignment="1">
      <alignment horizontal="center" vertical="center" wrapText="1" readingOrder="2"/>
    </xf>
    <xf numFmtId="9" fontId="37" fillId="37" borderId="18" xfId="42" applyFont="1" applyFill="1" applyBorder="1" applyAlignment="1" applyProtection="1">
      <alignment horizontal="center"/>
    </xf>
    <xf numFmtId="171" fontId="37" fillId="39" borderId="18" xfId="0" applyNumberFormat="1" applyFont="1" applyFill="1" applyBorder="1" applyAlignment="1">
      <alignment readingOrder="2"/>
    </xf>
    <xf numFmtId="0" fontId="20" fillId="0" borderId="69" xfId="0" applyFont="1" applyBorder="1" applyAlignment="1" applyProtection="1">
      <alignment horizontal="center" vertical="center" readingOrder="2"/>
      <protection locked="0"/>
    </xf>
    <xf numFmtId="9" fontId="37" fillId="37" borderId="71" xfId="42" applyFont="1" applyFill="1" applyBorder="1" applyAlignment="1" applyProtection="1">
      <alignment horizontal="center"/>
    </xf>
    <xf numFmtId="171" fontId="37" fillId="39" borderId="71" xfId="0" applyNumberFormat="1" applyFont="1" applyFill="1" applyBorder="1" applyAlignment="1">
      <alignment readingOrder="2"/>
    </xf>
    <xf numFmtId="0" fontId="56" fillId="0" borderId="0" xfId="0" applyFont="1" applyAlignment="1">
      <alignment horizontal="right" vertical="center" readingOrder="2"/>
    </xf>
    <xf numFmtId="0" fontId="57" fillId="0" borderId="0" xfId="0" applyFont="1" applyAlignment="1">
      <alignment horizontal="right" readingOrder="2"/>
    </xf>
    <xf numFmtId="0" fontId="58" fillId="0" borderId="0" xfId="0" applyFont="1" applyAlignment="1">
      <alignment horizontal="right" readingOrder="2"/>
    </xf>
    <xf numFmtId="0" fontId="38" fillId="38" borderId="22" xfId="0" applyFont="1" applyFill="1" applyBorder="1" applyAlignment="1">
      <alignment vertical="center" readingOrder="2"/>
    </xf>
    <xf numFmtId="171" fontId="43" fillId="39" borderId="25" xfId="0" applyNumberFormat="1" applyFont="1" applyFill="1" applyBorder="1" applyAlignment="1">
      <alignment readingOrder="2"/>
    </xf>
    <xf numFmtId="10" fontId="43" fillId="37" borderId="23" xfId="42" applyNumberFormat="1" applyFont="1" applyFill="1" applyBorder="1" applyAlignment="1" applyProtection="1">
      <alignment horizontal="center" vertical="center"/>
    </xf>
    <xf numFmtId="171" fontId="37" fillId="0" borderId="18" xfId="0" applyNumberFormat="1" applyFont="1" applyBorder="1" applyAlignment="1" applyProtection="1">
      <alignment readingOrder="2"/>
      <protection locked="0"/>
    </xf>
    <xf numFmtId="0" fontId="38" fillId="36" borderId="0" xfId="0" applyFont="1" applyFill="1" applyAlignment="1">
      <alignment horizontal="right" vertical="center" readingOrder="2"/>
    </xf>
    <xf numFmtId="0" fontId="38" fillId="36" borderId="21" xfId="0" applyFont="1" applyFill="1" applyBorder="1" applyAlignment="1">
      <alignment horizontal="right" vertical="center" wrapText="1" readingOrder="2"/>
    </xf>
    <xf numFmtId="0" fontId="38" fillId="36" borderId="11" xfId="0" applyFont="1" applyFill="1" applyBorder="1" applyAlignment="1">
      <alignment horizontal="center" vertical="center" readingOrder="2"/>
    </xf>
    <xf numFmtId="0" fontId="38" fillId="38" borderId="18" xfId="0" applyFont="1" applyFill="1" applyBorder="1" applyAlignment="1">
      <alignment horizontal="center" vertical="center" readingOrder="2"/>
    </xf>
    <xf numFmtId="0" fontId="63" fillId="41" borderId="21" xfId="0" applyFont="1" applyFill="1" applyBorder="1" applyAlignment="1">
      <alignment horizontal="right" vertical="center" readingOrder="2"/>
    </xf>
    <xf numFmtId="0" fontId="25" fillId="37" borderId="42" xfId="44" applyFill="1" applyBorder="1" applyAlignment="1">
      <alignment horizontal="right" vertical="center" readingOrder="2"/>
    </xf>
    <xf numFmtId="0" fontId="36" fillId="35" borderId="57"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0" fontId="0" fillId="0" borderId="0" xfId="0" applyAlignment="1">
      <alignment horizontal="center" readingOrder="2"/>
    </xf>
    <xf numFmtId="0" fontId="35" fillId="0" borderId="0" xfId="0" applyFont="1" applyAlignment="1">
      <alignment horizontal="right" vertical="center" readingOrder="2"/>
    </xf>
    <xf numFmtId="0" fontId="38" fillId="36" borderId="18" xfId="0" applyFont="1" applyFill="1" applyBorder="1" applyAlignment="1">
      <alignment vertical="center"/>
    </xf>
    <xf numFmtId="171" fontId="37" fillId="0" borderId="71" xfId="0" applyNumberFormat="1" applyFont="1" applyBorder="1" applyAlignment="1" applyProtection="1">
      <alignment readingOrder="2"/>
      <protection locked="0"/>
    </xf>
    <xf numFmtId="0" fontId="32" fillId="0" borderId="21" xfId="0" applyFont="1" applyBorder="1" applyAlignment="1" applyProtection="1">
      <alignment horizontal="right" vertical="center" wrapText="1" readingOrder="2"/>
      <protection locked="0"/>
    </xf>
    <xf numFmtId="0" fontId="32" fillId="0" borderId="11" xfId="0" applyFont="1" applyBorder="1" applyAlignment="1" applyProtection="1">
      <alignment horizontal="right" vertical="center" readingOrder="2"/>
      <protection locked="0"/>
    </xf>
    <xf numFmtId="0" fontId="37" fillId="0" borderId="62" xfId="0" applyFont="1" applyBorder="1" applyAlignment="1" applyProtection="1">
      <alignment horizontal="right" vertical="center" readingOrder="2"/>
      <protection locked="0"/>
    </xf>
    <xf numFmtId="0" fontId="37" fillId="0" borderId="11" xfId="0" applyFont="1" applyBorder="1" applyAlignment="1" applyProtection="1">
      <alignment horizontal="right" vertical="center" readingOrder="2"/>
      <protection locked="0"/>
    </xf>
    <xf numFmtId="0" fontId="37" fillId="0" borderId="11" xfId="0" applyFont="1" applyBorder="1" applyAlignment="1" applyProtection="1">
      <alignment horizontal="right" vertical="center" wrapText="1" readingOrder="2"/>
      <protection locked="0"/>
    </xf>
    <xf numFmtId="10" fontId="37" fillId="0" borderId="11" xfId="42" applyNumberFormat="1" applyFont="1" applyFill="1" applyBorder="1" applyAlignment="1" applyProtection="1">
      <alignment horizontal="right" vertical="center" readingOrder="2"/>
      <protection locked="0"/>
    </xf>
    <xf numFmtId="10" fontId="37" fillId="0" borderId="11" xfId="0" applyNumberFormat="1" applyFont="1" applyBorder="1" applyAlignment="1" applyProtection="1">
      <alignment horizontal="right" vertical="center" readingOrder="2"/>
      <protection locked="0"/>
    </xf>
    <xf numFmtId="0" fontId="37" fillId="0" borderId="70" xfId="0" applyFont="1" applyBorder="1" applyAlignment="1" applyProtection="1">
      <alignment horizontal="right" vertical="center" readingOrder="2"/>
      <protection locked="0"/>
    </xf>
    <xf numFmtId="0" fontId="37" fillId="0" borderId="71" xfId="0" applyFont="1" applyBorder="1" applyAlignment="1" applyProtection="1">
      <alignment horizontal="right" vertical="center" readingOrder="2"/>
      <protection locked="0"/>
    </xf>
    <xf numFmtId="10" fontId="37" fillId="0" borderId="71" xfId="0" applyNumberFormat="1" applyFont="1" applyBorder="1" applyAlignment="1" applyProtection="1">
      <alignment horizontal="right" vertical="center" readingOrder="2"/>
      <protection locked="0"/>
    </xf>
    <xf numFmtId="0" fontId="37" fillId="0" borderId="68" xfId="0" applyFont="1" applyBorder="1" applyAlignment="1" applyProtection="1">
      <alignment horizontal="right" vertical="center" readingOrder="2"/>
      <protection locked="0"/>
    </xf>
    <xf numFmtId="0" fontId="37" fillId="0" borderId="18" xfId="0" applyFont="1" applyBorder="1" applyAlignment="1" applyProtection="1">
      <alignment horizontal="right" vertical="center" readingOrder="2"/>
      <protection locked="0"/>
    </xf>
    <xf numFmtId="10" fontId="37" fillId="0" borderId="18" xfId="0" applyNumberFormat="1" applyFont="1" applyBorder="1" applyAlignment="1" applyProtection="1">
      <alignment horizontal="right" vertical="center" readingOrder="2"/>
      <protection locked="0"/>
    </xf>
    <xf numFmtId="0" fontId="45" fillId="39" borderId="11" xfId="0" applyFont="1" applyFill="1" applyBorder="1" applyAlignment="1">
      <alignment horizontal="right" vertical="center" readingOrder="2"/>
    </xf>
    <xf numFmtId="168" fontId="45" fillId="39" borderId="11" xfId="42" applyNumberFormat="1" applyFont="1" applyFill="1" applyBorder="1" applyAlignment="1" applyProtection="1">
      <alignment horizontal="right" vertical="center" readingOrder="2"/>
    </xf>
    <xf numFmtId="1" fontId="41" fillId="37" borderId="11" xfId="42" applyNumberFormat="1" applyFont="1" applyFill="1" applyBorder="1" applyAlignment="1" applyProtection="1">
      <alignment horizontal="left" readingOrder="1"/>
    </xf>
    <xf numFmtId="1" fontId="41" fillId="37" borderId="11" xfId="42" quotePrefix="1" applyNumberFormat="1" applyFont="1" applyFill="1" applyBorder="1" applyAlignment="1" applyProtection="1">
      <alignment horizontal="left" readingOrder="1"/>
    </xf>
    <xf numFmtId="0" fontId="37" fillId="0" borderId="11" xfId="0" applyFont="1" applyBorder="1" applyAlignment="1" applyProtection="1">
      <alignment horizontal="right" vertical="top" wrapText="1" readingOrder="2"/>
      <protection locked="0"/>
    </xf>
    <xf numFmtId="171" fontId="37" fillId="0" borderId="11" xfId="0" applyNumberFormat="1" applyFont="1" applyFill="1" applyBorder="1" applyAlignment="1" applyProtection="1">
      <alignment readingOrder="2"/>
      <protection locked="0"/>
    </xf>
    <xf numFmtId="0" fontId="28" fillId="37" borderId="34" xfId="0" applyFont="1" applyFill="1" applyBorder="1" applyAlignment="1">
      <alignment horizontal="center" vertical="center" wrapText="1" readingOrder="2"/>
    </xf>
    <xf numFmtId="0" fontId="28" fillId="37" borderId="35" xfId="0" applyFont="1" applyFill="1" applyBorder="1" applyAlignment="1">
      <alignment horizontal="center" vertical="center" wrapText="1" readingOrder="2"/>
    </xf>
    <xf numFmtId="0" fontId="28" fillId="37" borderId="36" xfId="0" applyFont="1" applyFill="1" applyBorder="1" applyAlignment="1">
      <alignment horizontal="center" vertical="center" wrapText="1" readingOrder="2"/>
    </xf>
    <xf numFmtId="0" fontId="28" fillId="37" borderId="37" xfId="0" applyFont="1" applyFill="1" applyBorder="1" applyAlignment="1">
      <alignment horizontal="center" vertical="center" wrapText="1" readingOrder="2"/>
    </xf>
    <xf numFmtId="0" fontId="28" fillId="37" borderId="10" xfId="0" applyFont="1" applyFill="1" applyBorder="1" applyAlignment="1">
      <alignment horizontal="center" vertical="center" wrapText="1" readingOrder="2"/>
    </xf>
    <xf numFmtId="0" fontId="28" fillId="37" borderId="38" xfId="0" applyFont="1" applyFill="1" applyBorder="1" applyAlignment="1">
      <alignment horizontal="center" vertical="center" wrapText="1" readingOrder="2"/>
    </xf>
    <xf numFmtId="0" fontId="28" fillId="37" borderId="39" xfId="0" applyFont="1" applyFill="1" applyBorder="1" applyAlignment="1">
      <alignment horizontal="center" vertical="center" wrapText="1" readingOrder="2"/>
    </xf>
    <xf numFmtId="0" fontId="28" fillId="37" borderId="40" xfId="0" applyFont="1" applyFill="1" applyBorder="1" applyAlignment="1">
      <alignment horizontal="center" vertical="center" wrapText="1" readingOrder="2"/>
    </xf>
    <xf numFmtId="0" fontId="28" fillId="37" borderId="41" xfId="0" applyFont="1" applyFill="1" applyBorder="1" applyAlignment="1">
      <alignment horizontal="center" vertical="center" wrapText="1" readingOrder="2"/>
    </xf>
    <xf numFmtId="0" fontId="0" fillId="0" borderId="0" xfId="0" applyAlignment="1">
      <alignment horizontal="center" readingOrder="2"/>
    </xf>
    <xf numFmtId="0" fontId="27" fillId="0" borderId="0" xfId="0" applyFont="1" applyAlignment="1">
      <alignment horizontal="center" vertical="center" wrapText="1" readingOrder="2"/>
    </xf>
    <xf numFmtId="0" fontId="68" fillId="0" borderId="21" xfId="0" applyFont="1" applyBorder="1" applyAlignment="1" applyProtection="1">
      <alignment horizontal="right" vertical="center" readingOrder="2"/>
      <protection locked="0"/>
    </xf>
    <xf numFmtId="0" fontId="68" fillId="0" borderId="23" xfId="0" applyFont="1" applyBorder="1" applyAlignment="1" applyProtection="1">
      <alignment horizontal="right" vertical="center" readingOrder="2"/>
      <protection locked="0"/>
    </xf>
    <xf numFmtId="0" fontId="36" fillId="35" borderId="57" xfId="0" applyFont="1" applyFill="1" applyBorder="1" applyAlignment="1">
      <alignment horizontal="right" vertical="center" readingOrder="2"/>
    </xf>
    <xf numFmtId="0" fontId="36" fillId="35" borderId="58"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170" fontId="68" fillId="0" borderId="21" xfId="0" applyNumberFormat="1" applyFont="1" applyBorder="1" applyAlignment="1" applyProtection="1">
      <alignment horizontal="right" vertical="center" readingOrder="2"/>
      <protection locked="0"/>
    </xf>
    <xf numFmtId="170" fontId="68" fillId="0" borderId="23" xfId="0" applyNumberFormat="1" applyFont="1" applyBorder="1" applyAlignment="1" applyProtection="1">
      <alignment horizontal="right" vertical="center" readingOrder="2"/>
      <protection locked="0"/>
    </xf>
    <xf numFmtId="0" fontId="36" fillId="35" borderId="15" xfId="0" applyFont="1" applyFill="1" applyBorder="1" applyAlignment="1">
      <alignment horizontal="right" vertical="center" readingOrder="2"/>
    </xf>
    <xf numFmtId="0" fontId="36" fillId="35" borderId="13" xfId="0" applyFont="1" applyFill="1" applyBorder="1" applyAlignment="1">
      <alignment horizontal="right" vertical="center" readingOrder="2"/>
    </xf>
    <xf numFmtId="0" fontId="36" fillId="35" borderId="16" xfId="0" applyFont="1" applyFill="1" applyBorder="1" applyAlignment="1">
      <alignment horizontal="right" vertical="center" readingOrder="2"/>
    </xf>
    <xf numFmtId="0" fontId="69" fillId="0" borderId="21" xfId="44" applyFont="1" applyBorder="1" applyAlignment="1" applyProtection="1">
      <alignment horizontal="right" vertical="center" readingOrder="2"/>
      <protection locked="0"/>
    </xf>
    <xf numFmtId="0" fontId="51" fillId="0" borderId="23" xfId="0" applyFont="1" applyBorder="1" applyAlignment="1" applyProtection="1">
      <alignment horizontal="right" vertical="center" readingOrder="2"/>
      <protection locked="0"/>
    </xf>
    <xf numFmtId="0" fontId="68" fillId="0" borderId="21" xfId="0" applyFont="1" applyBorder="1" applyAlignment="1" applyProtection="1">
      <alignment horizontal="right" vertical="center" wrapText="1" readingOrder="2"/>
      <protection locked="0"/>
    </xf>
    <xf numFmtId="0" fontId="68" fillId="0" borderId="23" xfId="0" applyFont="1" applyBorder="1" applyAlignment="1" applyProtection="1">
      <alignment horizontal="right" vertical="center" wrapText="1" readingOrder="2"/>
      <protection locked="0"/>
    </xf>
    <xf numFmtId="0" fontId="36" fillId="35" borderId="0" xfId="0" applyFont="1" applyFill="1" applyAlignment="1">
      <alignment horizontal="right" vertical="center" readingOrder="2"/>
    </xf>
    <xf numFmtId="0" fontId="38" fillId="36" borderId="26" xfId="0" applyFont="1" applyFill="1" applyBorder="1" applyAlignment="1">
      <alignment horizontal="right" vertical="center" readingOrder="2"/>
    </xf>
    <xf numFmtId="0" fontId="38" fillId="36" borderId="0" xfId="0" applyFont="1" applyFill="1" applyAlignment="1">
      <alignment horizontal="right" vertical="center" readingOrder="2"/>
    </xf>
    <xf numFmtId="169" fontId="37" fillId="0" borderId="21" xfId="0" applyNumberFormat="1" applyFont="1" applyBorder="1" applyAlignment="1" applyProtection="1">
      <alignment horizontal="right" vertical="center" readingOrder="2"/>
      <protection locked="0"/>
    </xf>
    <xf numFmtId="169" fontId="37" fillId="0" borderId="23" xfId="0" applyNumberFormat="1" applyFont="1" applyBorder="1" applyAlignment="1" applyProtection="1">
      <alignment horizontal="right" vertical="center" readingOrder="2"/>
      <protection locked="0"/>
    </xf>
    <xf numFmtId="0" fontId="36" fillId="35" borderId="17" xfId="0" applyFont="1" applyFill="1" applyBorder="1" applyAlignment="1">
      <alignment horizontal="right" vertical="center" readingOrder="2"/>
    </xf>
    <xf numFmtId="0" fontId="37" fillId="0" borderId="0" xfId="0" applyFont="1" applyAlignment="1">
      <alignment horizontal="right" wrapText="1" readingOrder="2"/>
    </xf>
    <xf numFmtId="0" fontId="59" fillId="35" borderId="0" xfId="0" applyFont="1" applyFill="1" applyAlignment="1">
      <alignment horizontal="right" vertical="center" readingOrder="2"/>
    </xf>
    <xf numFmtId="0" fontId="61" fillId="35" borderId="0" xfId="0" applyFont="1" applyFill="1" applyAlignment="1">
      <alignment horizontal="right" vertical="center" readingOrder="2"/>
    </xf>
    <xf numFmtId="0" fontId="38" fillId="38" borderId="21" xfId="0" applyFont="1" applyFill="1" applyBorder="1" applyAlignment="1">
      <alignment horizontal="right" vertical="center" readingOrder="2"/>
    </xf>
    <xf numFmtId="0" fontId="38" fillId="38" borderId="22" xfId="0" applyFont="1" applyFill="1" applyBorder="1" applyAlignment="1">
      <alignment horizontal="right" vertical="center" readingOrder="2"/>
    </xf>
    <xf numFmtId="9" fontId="67" fillId="39" borderId="72" xfId="42" applyFont="1" applyFill="1" applyBorder="1" applyAlignment="1">
      <alignment horizontal="center"/>
    </xf>
    <xf numFmtId="9" fontId="67" fillId="39" borderId="73" xfId="42" applyFont="1" applyFill="1" applyBorder="1" applyAlignment="1">
      <alignment horizontal="center"/>
    </xf>
    <xf numFmtId="0" fontId="38" fillId="38" borderId="23" xfId="0" applyFont="1" applyFill="1" applyBorder="1" applyAlignment="1">
      <alignment horizontal="right" vertical="center" readingOrder="2"/>
    </xf>
    <xf numFmtId="0" fontId="38" fillId="36" borderId="21" xfId="0" applyFont="1" applyFill="1" applyBorder="1" applyAlignment="1">
      <alignment horizontal="right" vertical="center" readingOrder="2"/>
    </xf>
    <xf numFmtId="0" fontId="38" fillId="36" borderId="23" xfId="0" applyFont="1" applyFill="1" applyBorder="1" applyAlignment="1">
      <alignment horizontal="right" vertical="center" readingOrder="2"/>
    </xf>
    <xf numFmtId="0" fontId="38" fillId="36" borderId="21" xfId="0" applyFont="1" applyFill="1" applyBorder="1" applyAlignment="1">
      <alignment horizontal="right" readingOrder="2"/>
    </xf>
    <xf numFmtId="0" fontId="38" fillId="36" borderId="23" xfId="0" applyFont="1" applyFill="1" applyBorder="1" applyAlignment="1">
      <alignment horizontal="right" readingOrder="2"/>
    </xf>
    <xf numFmtId="0" fontId="36" fillId="35" borderId="14" xfId="0" applyFont="1" applyFill="1" applyBorder="1" applyAlignment="1">
      <alignment horizontal="right" vertical="center" readingOrder="2"/>
    </xf>
    <xf numFmtId="0" fontId="36" fillId="35" borderId="63" xfId="0" applyFont="1" applyFill="1" applyBorder="1" applyAlignment="1">
      <alignment horizontal="right" vertical="center" readingOrder="2"/>
    </xf>
    <xf numFmtId="0" fontId="36" fillId="35" borderId="64" xfId="0" applyFont="1" applyFill="1" applyBorder="1" applyAlignment="1">
      <alignment horizontal="right" vertical="center" readingOrder="2"/>
    </xf>
    <xf numFmtId="0" fontId="36" fillId="35" borderId="65" xfId="0" applyFont="1" applyFill="1" applyBorder="1" applyAlignment="1">
      <alignment horizontal="right" vertical="center" readingOrder="2"/>
    </xf>
    <xf numFmtId="167" fontId="35" fillId="0" borderId="21" xfId="0" applyNumberFormat="1" applyFont="1" applyBorder="1" applyAlignment="1" applyProtection="1">
      <alignment horizontal="right" vertical="center"/>
      <protection locked="0"/>
    </xf>
    <xf numFmtId="167" fontId="35" fillId="0" borderId="22" xfId="0" applyNumberFormat="1" applyFont="1" applyBorder="1" applyAlignment="1" applyProtection="1">
      <alignment horizontal="right" vertical="center"/>
      <protection locked="0"/>
    </xf>
    <xf numFmtId="167" fontId="35" fillId="0" borderId="23" xfId="0" applyNumberFormat="1" applyFont="1" applyBorder="1" applyAlignment="1" applyProtection="1">
      <alignment horizontal="right" vertical="center"/>
      <protection locked="0"/>
    </xf>
    <xf numFmtId="0" fontId="47" fillId="36" borderId="21" xfId="0" applyFont="1" applyFill="1" applyBorder="1" applyAlignment="1">
      <alignment horizontal="right" vertical="center" wrapText="1"/>
    </xf>
    <xf numFmtId="0" fontId="47" fillId="36" borderId="22" xfId="0" applyFont="1" applyFill="1" applyBorder="1" applyAlignment="1">
      <alignment horizontal="right" vertical="center" wrapText="1"/>
    </xf>
    <xf numFmtId="0" fontId="47" fillId="36" borderId="23" xfId="0" applyFont="1" applyFill="1" applyBorder="1" applyAlignment="1">
      <alignment horizontal="right" vertical="center" wrapText="1"/>
    </xf>
    <xf numFmtId="0" fontId="47" fillId="36" borderId="54" xfId="0" applyFont="1" applyFill="1" applyBorder="1" applyAlignment="1">
      <alignment horizontal="right" vertical="center" wrapText="1"/>
    </xf>
    <xf numFmtId="0" fontId="47" fillId="36" borderId="24" xfId="0" applyFont="1" applyFill="1" applyBorder="1" applyAlignment="1">
      <alignment horizontal="right" vertical="center" wrapText="1"/>
    </xf>
    <xf numFmtId="0" fontId="36" fillId="35" borderId="56" xfId="0" applyFont="1" applyFill="1" applyBorder="1" applyAlignment="1">
      <alignment horizontal="right" vertical="center" readingOrder="2"/>
    </xf>
    <xf numFmtId="167" fontId="35" fillId="37" borderId="21" xfId="0" applyNumberFormat="1" applyFont="1" applyFill="1" applyBorder="1" applyAlignment="1">
      <alignment horizontal="right" vertical="center"/>
    </xf>
    <xf numFmtId="167" fontId="35" fillId="37" borderId="22" xfId="0" applyNumberFormat="1" applyFont="1" applyFill="1" applyBorder="1" applyAlignment="1">
      <alignment horizontal="right" vertical="center"/>
    </xf>
    <xf numFmtId="167" fontId="35" fillId="37" borderId="23" xfId="0" applyNumberFormat="1" applyFont="1" applyFill="1" applyBorder="1" applyAlignment="1">
      <alignment horizontal="right" vertical="center"/>
    </xf>
    <xf numFmtId="167" fontId="35" fillId="37" borderId="54" xfId="0" applyNumberFormat="1" applyFont="1" applyFill="1" applyBorder="1" applyAlignment="1">
      <alignment horizontal="right" vertical="center"/>
    </xf>
    <xf numFmtId="167" fontId="35" fillId="37" borderId="24" xfId="0" applyNumberFormat="1" applyFont="1" applyFill="1" applyBorder="1" applyAlignment="1">
      <alignment horizontal="right" vertical="center"/>
    </xf>
    <xf numFmtId="167" fontId="35" fillId="37" borderId="55" xfId="0" applyNumberFormat="1" applyFont="1" applyFill="1" applyBorder="1" applyAlignment="1">
      <alignment horizontal="right" vertical="center"/>
    </xf>
    <xf numFmtId="0" fontId="47" fillId="36" borderId="26" xfId="0" applyFont="1" applyFill="1" applyBorder="1" applyAlignment="1">
      <alignment horizontal="right" vertical="center" wrapText="1"/>
    </xf>
    <xf numFmtId="0" fontId="47" fillId="36" borderId="0" xfId="0" applyFont="1" applyFill="1" applyAlignment="1">
      <alignment horizontal="right" vertical="center" wrapText="1"/>
    </xf>
    <xf numFmtId="0" fontId="47" fillId="36" borderId="27" xfId="0" applyFont="1" applyFill="1" applyBorder="1" applyAlignment="1">
      <alignment horizontal="right" vertical="center" wrapText="1"/>
    </xf>
    <xf numFmtId="0" fontId="44" fillId="40" borderId="19" xfId="0" applyFont="1" applyFill="1" applyBorder="1" applyAlignment="1">
      <alignment horizontal="right" vertical="center" readingOrder="2"/>
    </xf>
    <xf numFmtId="0" fontId="44" fillId="40" borderId="20" xfId="0" applyFont="1" applyFill="1" applyBorder="1" applyAlignment="1">
      <alignment horizontal="right" vertical="center" readingOrder="2"/>
    </xf>
  </cellXfs>
  <cellStyles count="5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Comma" xfId="45" builtinId="3"/>
    <cellStyle name="Historical inputs" xfId="43" xr:uid="{00000000-0005-0000-0000-000022000000}"/>
    <cellStyle name="Normal 10" xfId="49" xr:uid="{00000000-0005-0000-0000-000028000000}"/>
    <cellStyle name="Normal 2" xfId="46" xr:uid="{00000000-0005-0000-0000-000029000000}"/>
    <cellStyle name="Normal 2 2" xfId="47" xr:uid="{00000000-0005-0000-0000-00002A000000}"/>
    <cellStyle name="Normal 2 3" xfId="48" xr:uid="{00000000-0005-0000-0000-00002B000000}"/>
    <cellStyle name="Normal 3" xfId="51" xr:uid="{00000000-0005-0000-0000-00002C000000}"/>
    <cellStyle name="Normal 3 2" xfId="50" xr:uid="{00000000-0005-0000-0000-00002D000000}"/>
    <cellStyle name="Percent" xfId="42" builtinId="5"/>
    <cellStyle name="إخراج" xfId="10" builtinId="21" customBuiltin="1"/>
    <cellStyle name="إدخال" xfId="9" builtinId="20" customBuiltin="1"/>
    <cellStyle name="ارتباط تشعبي" xfId="44" builtinId="8"/>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ادي" xfId="0" builtinId="0"/>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colors>
    <mruColors>
      <color rgb="FF35617C"/>
      <color rgb="FF16284D"/>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452364</xdr:colOff>
      <xdr:row>0</xdr:row>
      <xdr:rowOff>52743</xdr:rowOff>
    </xdr:from>
    <xdr:to>
      <xdr:col>3</xdr:col>
      <xdr:colOff>700699</xdr:colOff>
      <xdr:row>4</xdr:row>
      <xdr:rowOff>188561</xdr:rowOff>
    </xdr:to>
    <xdr:pic>
      <xdr:nvPicPr>
        <xdr:cNvPr id="4" name="Picture 3" descr="Related 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997207" y="52743"/>
          <a:ext cx="2400985" cy="11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26"/>
  <sheetViews>
    <sheetView showGridLines="0" rightToLeft="1" topLeftCell="B1" zoomScale="90" zoomScaleNormal="100" workbookViewId="0">
      <selection activeCell="G20" sqref="G20"/>
    </sheetView>
  </sheetViews>
  <sheetFormatPr defaultColWidth="8.625" defaultRowHeight="14.25"/>
  <cols>
    <col min="1" max="1" width="4.5" style="31" customWidth="1"/>
    <col min="2" max="13" width="15.5" style="1" customWidth="1"/>
    <col min="14" max="14" width="3.5" style="1" customWidth="1"/>
    <col min="15" max="15" width="5.5" style="1" customWidth="1"/>
    <col min="16" max="16" width="15.5" style="1" customWidth="1"/>
    <col min="17" max="17" width="23.5" style="1" customWidth="1"/>
    <col min="18" max="18" width="3.375" style="1" customWidth="1"/>
    <col min="19" max="16384" width="8.625" style="1"/>
  </cols>
  <sheetData>
    <row r="1" spans="1:18" ht="20.100000000000001" customHeight="1">
      <c r="F1" s="192" t="s">
        <v>102</v>
      </c>
      <c r="G1" s="192"/>
      <c r="H1" s="192"/>
      <c r="I1" s="192"/>
      <c r="J1" s="192"/>
      <c r="K1" s="84"/>
      <c r="L1" s="84"/>
      <c r="M1" s="84"/>
      <c r="N1" s="84"/>
    </row>
    <row r="2" spans="1:18" ht="20.100000000000001" customHeight="1">
      <c r="F2" s="192"/>
      <c r="G2" s="192"/>
      <c r="H2" s="192"/>
      <c r="I2" s="192"/>
      <c r="J2" s="192"/>
      <c r="K2" s="84"/>
      <c r="L2" s="138" t="s">
        <v>103</v>
      </c>
      <c r="M2" s="138" t="s">
        <v>271</v>
      </c>
      <c r="N2" s="84"/>
    </row>
    <row r="3" spans="1:18" ht="20.100000000000001" customHeight="1">
      <c r="F3" s="192"/>
      <c r="G3" s="192"/>
      <c r="H3" s="192"/>
      <c r="I3" s="192"/>
      <c r="J3" s="192"/>
      <c r="K3" s="84"/>
      <c r="L3" s="138" t="s">
        <v>104</v>
      </c>
      <c r="M3" s="138" t="s">
        <v>105</v>
      </c>
      <c r="N3" s="84"/>
    </row>
    <row r="4" spans="1:18" ht="20.100000000000001" customHeight="1">
      <c r="F4" s="192"/>
      <c r="G4" s="192"/>
      <c r="H4" s="192"/>
      <c r="I4" s="192"/>
      <c r="J4" s="192"/>
      <c r="K4" s="84"/>
      <c r="N4" s="84"/>
    </row>
    <row r="5" spans="1:18" ht="20.100000000000001" customHeight="1">
      <c r="F5" s="192"/>
      <c r="G5" s="192"/>
      <c r="H5" s="192"/>
      <c r="I5" s="192"/>
      <c r="J5" s="192"/>
      <c r="K5" s="84"/>
      <c r="L5" s="84"/>
      <c r="M5" s="84"/>
      <c r="N5" s="84"/>
    </row>
    <row r="6" spans="1:18">
      <c r="J6" s="191"/>
      <c r="K6" s="191"/>
      <c r="L6" s="191"/>
      <c r="M6" s="191"/>
    </row>
    <row r="8" spans="1:18" ht="16.350000000000001" customHeight="1">
      <c r="B8" s="28" t="s">
        <v>0</v>
      </c>
      <c r="C8" s="15"/>
      <c r="D8" s="15"/>
      <c r="E8" s="15"/>
      <c r="F8" s="15"/>
      <c r="G8" s="15"/>
      <c r="H8" s="15"/>
      <c r="I8" s="15"/>
      <c r="J8" s="15"/>
      <c r="K8" s="15"/>
      <c r="L8" s="15"/>
      <c r="M8" s="16"/>
      <c r="N8" s="13"/>
      <c r="O8" s="98" t="s">
        <v>1</v>
      </c>
      <c r="P8" s="99"/>
      <c r="Q8" s="97"/>
    </row>
    <row r="9" spans="1:18" ht="16.149999999999999" customHeight="1">
      <c r="B9" s="182" t="s">
        <v>236</v>
      </c>
      <c r="C9" s="183"/>
      <c r="D9" s="183"/>
      <c r="E9" s="183"/>
      <c r="F9" s="183"/>
      <c r="G9" s="183"/>
      <c r="H9" s="183"/>
      <c r="I9" s="183"/>
      <c r="J9" s="183"/>
      <c r="K9" s="183"/>
      <c r="L9" s="183"/>
      <c r="M9" s="184"/>
      <c r="N9" s="85"/>
      <c r="O9" s="13"/>
      <c r="P9" s="13"/>
      <c r="Q9" s="13"/>
      <c r="R9" s="22"/>
    </row>
    <row r="10" spans="1:18" ht="16.149999999999999" customHeight="1">
      <c r="B10" s="185"/>
      <c r="C10" s="186"/>
      <c r="D10" s="186"/>
      <c r="E10" s="186"/>
      <c r="F10" s="186"/>
      <c r="G10" s="186"/>
      <c r="H10" s="186"/>
      <c r="I10" s="186"/>
      <c r="J10" s="186"/>
      <c r="K10" s="186"/>
      <c r="L10" s="186"/>
      <c r="M10" s="187"/>
      <c r="N10" s="85"/>
      <c r="O10" s="13"/>
      <c r="P10" s="19" t="s">
        <v>66</v>
      </c>
      <c r="Q10" s="6" t="s">
        <v>2</v>
      </c>
      <c r="R10" s="22"/>
    </row>
    <row r="11" spans="1:18" ht="16.149999999999999" customHeight="1">
      <c r="B11" s="185"/>
      <c r="C11" s="186"/>
      <c r="D11" s="186"/>
      <c r="E11" s="186"/>
      <c r="F11" s="186"/>
      <c r="G11" s="186"/>
      <c r="H11" s="186"/>
      <c r="I11" s="186"/>
      <c r="J11" s="186"/>
      <c r="K11" s="186"/>
      <c r="L11" s="186"/>
      <c r="M11" s="187"/>
      <c r="N11" s="13"/>
      <c r="O11" s="26"/>
      <c r="P11" s="27" t="s">
        <v>66</v>
      </c>
      <c r="Q11" s="6" t="s">
        <v>3</v>
      </c>
      <c r="R11" s="22"/>
    </row>
    <row r="12" spans="1:18" ht="16.149999999999999" customHeight="1">
      <c r="B12" s="185"/>
      <c r="C12" s="186"/>
      <c r="D12" s="186"/>
      <c r="E12" s="186"/>
      <c r="F12" s="186"/>
      <c r="G12" s="186"/>
      <c r="H12" s="186"/>
      <c r="I12" s="186"/>
      <c r="J12" s="186"/>
      <c r="K12" s="186"/>
      <c r="L12" s="186"/>
      <c r="M12" s="187"/>
      <c r="N12" s="85"/>
      <c r="O12" s="13"/>
      <c r="P12" s="20" t="s">
        <v>66</v>
      </c>
      <c r="Q12" s="6" t="s">
        <v>17</v>
      </c>
      <c r="R12" s="22"/>
    </row>
    <row r="13" spans="1:18" ht="16.149999999999999" customHeight="1">
      <c r="B13" s="185"/>
      <c r="C13" s="186"/>
      <c r="D13" s="186"/>
      <c r="E13" s="186"/>
      <c r="F13" s="186"/>
      <c r="G13" s="186"/>
      <c r="H13" s="186"/>
      <c r="I13" s="186"/>
      <c r="J13" s="186"/>
      <c r="K13" s="186"/>
      <c r="L13" s="186"/>
      <c r="M13" s="187"/>
      <c r="N13" s="85"/>
      <c r="O13" s="13"/>
      <c r="P13" s="5" t="s">
        <v>66</v>
      </c>
      <c r="Q13" s="23" t="s">
        <v>25</v>
      </c>
    </row>
    <row r="14" spans="1:18" ht="16.149999999999999" customHeight="1">
      <c r="B14" s="185"/>
      <c r="C14" s="186"/>
      <c r="D14" s="186"/>
      <c r="E14" s="186"/>
      <c r="F14" s="186"/>
      <c r="G14" s="186"/>
      <c r="H14" s="186"/>
      <c r="I14" s="186"/>
      <c r="J14" s="186"/>
      <c r="K14" s="186"/>
      <c r="L14" s="186"/>
      <c r="M14" s="187"/>
      <c r="N14" s="13"/>
      <c r="O14" s="25"/>
      <c r="P14" s="13"/>
      <c r="Q14" s="13"/>
      <c r="R14" s="22"/>
    </row>
    <row r="15" spans="1:18" ht="16.149999999999999" customHeight="1">
      <c r="A15" s="160"/>
      <c r="B15" s="188"/>
      <c r="C15" s="189"/>
      <c r="D15" s="189"/>
      <c r="E15" s="189"/>
      <c r="F15" s="189"/>
      <c r="G15" s="189"/>
      <c r="H15" s="189"/>
      <c r="I15" s="189"/>
      <c r="J15" s="189"/>
      <c r="K15" s="189"/>
      <c r="L15" s="189"/>
      <c r="M15" s="190"/>
      <c r="N15" s="13"/>
      <c r="O15" s="24"/>
      <c r="P15" s="24"/>
      <c r="Q15" s="24"/>
    </row>
    <row r="16" spans="1:18">
      <c r="A16" s="160"/>
      <c r="B16" s="13"/>
      <c r="C16" s="13"/>
      <c r="D16" s="13"/>
      <c r="E16" s="13"/>
      <c r="F16" s="13"/>
      <c r="G16" s="13"/>
      <c r="H16" s="13"/>
      <c r="I16" s="13"/>
      <c r="J16" s="13"/>
      <c r="K16" s="13"/>
      <c r="L16" s="13"/>
      <c r="M16" s="13"/>
      <c r="N16" s="13"/>
      <c r="O16" s="13"/>
      <c r="P16" s="13"/>
      <c r="Q16" s="13"/>
    </row>
    <row r="17" spans="1:17" ht="16.350000000000001" customHeight="1">
      <c r="A17" s="160"/>
      <c r="B17" s="29" t="s">
        <v>4</v>
      </c>
      <c r="C17" s="17"/>
      <c r="D17" s="17"/>
      <c r="E17" s="17"/>
      <c r="F17" s="30" t="s">
        <v>0</v>
      </c>
      <c r="G17" s="18"/>
      <c r="H17" s="18"/>
      <c r="I17" s="18"/>
      <c r="J17" s="18"/>
      <c r="K17" s="18"/>
      <c r="L17" s="18"/>
      <c r="M17" s="18"/>
      <c r="N17" s="18"/>
      <c r="O17" s="18"/>
      <c r="P17" s="18"/>
      <c r="Q17" s="18"/>
    </row>
    <row r="18" spans="1:17" ht="20.65" customHeight="1">
      <c r="A18" s="160"/>
      <c r="B18" s="156" t="s">
        <v>20</v>
      </c>
      <c r="C18" s="86"/>
      <c r="D18" s="87"/>
      <c r="E18" s="87"/>
      <c r="F18" s="88" t="s">
        <v>21</v>
      </c>
      <c r="G18" s="87"/>
      <c r="H18" s="87"/>
      <c r="I18" s="89"/>
      <c r="J18" s="89"/>
      <c r="K18" s="89"/>
      <c r="L18" s="89"/>
      <c r="M18" s="89"/>
      <c r="N18" s="89"/>
      <c r="O18" s="89"/>
      <c r="P18" s="89"/>
      <c r="Q18" s="90"/>
    </row>
    <row r="19" spans="1:17" ht="20.65" customHeight="1">
      <c r="A19" s="160"/>
      <c r="B19" s="115" t="s">
        <v>63</v>
      </c>
      <c r="C19" s="32"/>
      <c r="D19" s="33"/>
      <c r="E19" s="33"/>
      <c r="F19" s="34" t="s">
        <v>237</v>
      </c>
      <c r="G19" s="33"/>
      <c r="H19" s="33"/>
      <c r="I19" s="21"/>
      <c r="J19" s="21"/>
      <c r="K19" s="21"/>
      <c r="L19" s="21"/>
      <c r="M19" s="21"/>
      <c r="N19" s="21"/>
      <c r="O19" s="21"/>
      <c r="P19" s="21"/>
      <c r="Q19" s="91"/>
    </row>
    <row r="20" spans="1:17" ht="20.65" customHeight="1">
      <c r="A20" s="160"/>
      <c r="B20" s="115" t="s">
        <v>5</v>
      </c>
      <c r="C20" s="32"/>
      <c r="D20" s="33"/>
      <c r="E20" s="33"/>
      <c r="F20" s="34" t="s">
        <v>133</v>
      </c>
      <c r="G20" s="33"/>
      <c r="H20" s="33"/>
      <c r="I20" s="21"/>
      <c r="J20" s="21"/>
      <c r="K20" s="21"/>
      <c r="L20" s="21"/>
      <c r="M20" s="21"/>
      <c r="N20" s="21"/>
      <c r="O20" s="21"/>
      <c r="P20" s="21"/>
      <c r="Q20" s="91"/>
    </row>
    <row r="21" spans="1:17" ht="20.65" customHeight="1">
      <c r="A21" s="160"/>
      <c r="B21" s="115" t="s">
        <v>18</v>
      </c>
      <c r="C21" s="32"/>
      <c r="D21" s="33"/>
      <c r="E21" s="33"/>
      <c r="F21" s="34" t="s">
        <v>134</v>
      </c>
      <c r="G21" s="33"/>
      <c r="H21" s="33"/>
      <c r="I21" s="21"/>
      <c r="J21" s="21"/>
      <c r="K21" s="21"/>
      <c r="L21" s="21"/>
      <c r="M21" s="21"/>
      <c r="N21" s="21"/>
      <c r="O21" s="21"/>
      <c r="P21" s="21"/>
      <c r="Q21" s="91"/>
    </row>
    <row r="22" spans="1:17" ht="20.65" customHeight="1">
      <c r="B22" s="115" t="s">
        <v>130</v>
      </c>
      <c r="C22" s="32"/>
      <c r="D22" s="33"/>
      <c r="E22" s="33"/>
      <c r="F22" s="34" t="s">
        <v>135</v>
      </c>
      <c r="G22" s="33"/>
      <c r="H22" s="33"/>
      <c r="I22" s="21"/>
      <c r="J22" s="21"/>
      <c r="K22" s="21"/>
      <c r="L22" s="21"/>
      <c r="M22" s="21"/>
      <c r="N22" s="21"/>
      <c r="O22" s="21"/>
      <c r="P22" s="21"/>
      <c r="Q22" s="91"/>
    </row>
    <row r="23" spans="1:17" ht="20.65" customHeight="1">
      <c r="B23" s="115" t="s">
        <v>131</v>
      </c>
      <c r="C23" s="32"/>
      <c r="D23" s="33"/>
      <c r="E23" s="33"/>
      <c r="F23" s="34" t="s">
        <v>261</v>
      </c>
      <c r="G23" s="33"/>
      <c r="H23" s="33"/>
      <c r="I23" s="21"/>
      <c r="J23" s="21"/>
      <c r="K23" s="21"/>
      <c r="L23" s="21"/>
      <c r="M23" s="21"/>
      <c r="N23" s="21"/>
      <c r="O23" s="21"/>
      <c r="P23" s="21"/>
      <c r="Q23" s="91"/>
    </row>
    <row r="24" spans="1:17" ht="21" customHeight="1">
      <c r="B24" s="115" t="s">
        <v>132</v>
      </c>
      <c r="C24" s="32"/>
      <c r="D24" s="33"/>
      <c r="E24" s="33"/>
      <c r="F24" s="34" t="s">
        <v>255</v>
      </c>
      <c r="G24" s="33"/>
      <c r="H24" s="33"/>
      <c r="I24" s="21"/>
      <c r="J24" s="21"/>
      <c r="K24" s="21"/>
      <c r="L24" s="21"/>
      <c r="M24" s="21"/>
      <c r="N24" s="21"/>
      <c r="O24" s="21"/>
      <c r="P24" s="21"/>
      <c r="Q24" s="91"/>
    </row>
    <row r="25" spans="1:17" ht="21" customHeight="1">
      <c r="B25" s="115" t="s">
        <v>6</v>
      </c>
      <c r="C25" s="100"/>
      <c r="D25" s="101"/>
      <c r="E25" s="101"/>
      <c r="F25" s="102" t="s">
        <v>256</v>
      </c>
      <c r="G25" s="101"/>
      <c r="H25" s="101"/>
      <c r="I25" s="103"/>
      <c r="J25" s="103"/>
      <c r="K25" s="103"/>
      <c r="L25" s="103"/>
      <c r="M25" s="103"/>
      <c r="N25" s="103"/>
      <c r="O25" s="103"/>
      <c r="P25" s="103"/>
      <c r="Q25" s="104"/>
    </row>
    <row r="26" spans="1:17" ht="20.65" customHeight="1">
      <c r="B26" s="116" t="s">
        <v>67</v>
      </c>
      <c r="C26" s="92"/>
      <c r="D26" s="93"/>
      <c r="E26" s="93"/>
      <c r="F26" s="94" t="s">
        <v>238</v>
      </c>
      <c r="G26" s="93"/>
      <c r="H26" s="93"/>
      <c r="I26" s="95"/>
      <c r="J26" s="95"/>
      <c r="K26" s="95"/>
      <c r="L26" s="95"/>
      <c r="M26" s="95"/>
      <c r="N26" s="95"/>
      <c r="O26" s="95"/>
      <c r="P26" s="95"/>
      <c r="Q26" s="96"/>
    </row>
  </sheetData>
  <sheetProtection algorithmName="SHA-512" hashValue="tLA0MmDVDu0c9w8RlFgTCaXjBRCtLLztQTagJoS2/bkKWoNPDxXwwqY3neJYNwLbIhmyAf6OSF5ANfiMoQvjkw==" saltValue="IUl15ttK8zLoGF6r5AaoTg==" spinCount="100000" sheet="1" formatCells="0"/>
  <mergeCells count="3">
    <mergeCell ref="B9:M15"/>
    <mergeCell ref="J6:M6"/>
    <mergeCell ref="F1:J5"/>
  </mergeCells>
  <hyperlinks>
    <hyperlink ref="B18" location="'القسم 1. معلومات المنشأة'!A1" display="القسم 1. معلومات عن المنشأة" xr:uid="{00000000-0004-0000-0000-000000000000}"/>
    <hyperlink ref="B19" location="'القسم2.تقييم نسبةالمحتوى المحلي'!A1" display="القسم 2. تقييم نسبة المحتوى المحلي" xr:uid="{00000000-0004-0000-0000-000001000000}"/>
    <hyperlink ref="B20" location="'القسم 3. القوى العاملة'!A1" display="القسم 3. القوى العاملة" xr:uid="{00000000-0004-0000-0000-000002000000}"/>
    <hyperlink ref="B21" location="'القسم 4. السلع والخدمات'!A1" display="القسم 4. السلع والخدمات" xr:uid="{00000000-0004-0000-0000-000003000000}"/>
    <hyperlink ref="B23" location="'القسم 6. تطوير القدرات'!A1" display="القسم 6. تطوير القدرات" xr:uid="{00000000-0004-0000-0000-000004000000}"/>
    <hyperlink ref="B24" location="'القسم 7. الإهلاك والإطفاء'!A1" display="القسم 7. الإهلاك والإطفاء" xr:uid="{00000000-0004-0000-0000-000006000000}"/>
    <hyperlink ref="B25" location="'الملحق أ'!A1" display="الملحق أ" xr:uid="{00000000-0004-0000-0000-000007000000}"/>
    <hyperlink ref="B22" location="'القسم 5. النفقات الرأسمالية'!A1" display="القسم 5. النفقات الرأسمالية" xr:uid="{A2AA395B-C016-405E-BB5C-7DC557A77D81}"/>
    <hyperlink ref="B26" location="'الملحق ب'!A1" display="الملحق ب" xr:uid="{00000000-0004-0000-0000-000005000000}"/>
  </hyperlinks>
  <pageMargins left="0.7" right="0.7" top="0.75" bottom="0.75" header="0.3" footer="0.3"/>
  <pageSetup paperSize="9" orientation="portrait"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4374-42DE-4DDB-965C-6CC481035DD4}">
  <sheetPr>
    <pageSetUpPr autoPageBreaks="0"/>
  </sheetPr>
  <dimension ref="A1:E60"/>
  <sheetViews>
    <sheetView showGridLines="0" rightToLeft="1" zoomScale="70" zoomScaleNormal="70" workbookViewId="0">
      <selection activeCell="D50" sqref="D50"/>
    </sheetView>
  </sheetViews>
  <sheetFormatPr defaultColWidth="8.625" defaultRowHeight="14.25"/>
  <cols>
    <col min="1" max="1" width="4.5" style="3" customWidth="1"/>
    <col min="2" max="2" width="34.375" style="3" customWidth="1"/>
    <col min="3" max="3" width="24.375" style="3" customWidth="1"/>
    <col min="4" max="4" width="255.5" style="3" bestFit="1" customWidth="1"/>
    <col min="5" max="5" width="66.625" style="3" bestFit="1" customWidth="1"/>
    <col min="6" max="15" width="11.625" style="3" customWidth="1"/>
    <col min="16" max="16384" width="8.625" style="3"/>
  </cols>
  <sheetData>
    <row r="1" spans="2:5" ht="18">
      <c r="B1" s="14" t="s">
        <v>67</v>
      </c>
    </row>
    <row r="2" spans="2:5" ht="15.75">
      <c r="B2" s="247" t="s">
        <v>151</v>
      </c>
      <c r="C2" s="248"/>
      <c r="D2" s="248"/>
      <c r="E2" s="248"/>
    </row>
    <row r="3" spans="2:5">
      <c r="B3" s="71" t="s">
        <v>15</v>
      </c>
      <c r="C3" s="71" t="s">
        <v>16</v>
      </c>
      <c r="D3" s="71" t="s">
        <v>0</v>
      </c>
      <c r="E3" s="72" t="s">
        <v>270</v>
      </c>
    </row>
    <row r="4" spans="2:5">
      <c r="B4" s="176" t="s">
        <v>120</v>
      </c>
      <c r="C4" s="73">
        <v>0.6</v>
      </c>
      <c r="D4" s="74" t="s">
        <v>274</v>
      </c>
      <c r="E4" s="178" t="s">
        <v>125</v>
      </c>
    </row>
    <row r="5" spans="2:5">
      <c r="B5" s="176" t="s">
        <v>89</v>
      </c>
      <c r="C5" s="73">
        <v>0.4</v>
      </c>
      <c r="D5" s="74" t="s">
        <v>42</v>
      </c>
      <c r="E5" s="178">
        <v>56</v>
      </c>
    </row>
    <row r="6" spans="2:5">
      <c r="B6" s="176" t="s">
        <v>121</v>
      </c>
      <c r="C6" s="73">
        <v>0.36</v>
      </c>
      <c r="D6" s="74" t="s">
        <v>275</v>
      </c>
      <c r="E6" s="178" t="s">
        <v>178</v>
      </c>
    </row>
    <row r="7" spans="2:5">
      <c r="B7" s="176" t="s">
        <v>90</v>
      </c>
      <c r="C7" s="73">
        <v>0.82</v>
      </c>
      <c r="D7" s="74" t="s">
        <v>276</v>
      </c>
      <c r="E7" s="178" t="s">
        <v>43</v>
      </c>
    </row>
    <row r="8" spans="2:5">
      <c r="B8" s="176" t="s">
        <v>122</v>
      </c>
      <c r="C8" s="73">
        <v>0.5</v>
      </c>
      <c r="D8" s="74" t="s">
        <v>277</v>
      </c>
      <c r="E8" s="178" t="s">
        <v>44</v>
      </c>
    </row>
    <row r="9" spans="2:5">
      <c r="B9" s="176" t="s">
        <v>91</v>
      </c>
      <c r="C9" s="73">
        <v>0.2</v>
      </c>
      <c r="D9" s="74" t="s">
        <v>278</v>
      </c>
      <c r="E9" s="178" t="s">
        <v>44</v>
      </c>
    </row>
    <row r="10" spans="2:5">
      <c r="B10" s="176" t="s">
        <v>92</v>
      </c>
      <c r="C10" s="73">
        <v>0.48</v>
      </c>
      <c r="D10" s="74" t="s">
        <v>279</v>
      </c>
      <c r="E10" s="178" t="s">
        <v>45</v>
      </c>
    </row>
    <row r="11" spans="2:5">
      <c r="B11" s="176" t="s">
        <v>123</v>
      </c>
      <c r="C11" s="73">
        <v>0.4</v>
      </c>
      <c r="D11" s="74" t="s">
        <v>280</v>
      </c>
      <c r="E11" s="178" t="s">
        <v>126</v>
      </c>
    </row>
    <row r="12" spans="2:5">
      <c r="B12" s="176" t="s">
        <v>124</v>
      </c>
      <c r="C12" s="73">
        <v>0.66</v>
      </c>
      <c r="D12" s="74" t="s">
        <v>281</v>
      </c>
      <c r="E12" s="178" t="s">
        <v>46</v>
      </c>
    </row>
    <row r="13" spans="2:5">
      <c r="B13" s="176" t="s">
        <v>152</v>
      </c>
      <c r="C13" s="73">
        <v>0.75</v>
      </c>
      <c r="D13" s="74" t="s">
        <v>282</v>
      </c>
      <c r="E13" s="178" t="s">
        <v>179</v>
      </c>
    </row>
    <row r="14" spans="2:5">
      <c r="B14" s="176" t="s">
        <v>153</v>
      </c>
      <c r="C14" s="73">
        <v>0.38</v>
      </c>
      <c r="D14" s="74" t="s">
        <v>283</v>
      </c>
      <c r="E14" s="178" t="s">
        <v>47</v>
      </c>
    </row>
    <row r="15" spans="2:5">
      <c r="B15" s="176" t="s">
        <v>272</v>
      </c>
      <c r="C15" s="73">
        <v>0.69</v>
      </c>
      <c r="D15" s="74" t="s">
        <v>284</v>
      </c>
      <c r="E15" s="178" t="s">
        <v>180</v>
      </c>
    </row>
    <row r="16" spans="2:5">
      <c r="B16" s="176" t="s">
        <v>154</v>
      </c>
      <c r="C16" s="73">
        <v>0.45</v>
      </c>
      <c r="D16" s="74" t="s">
        <v>285</v>
      </c>
      <c r="E16" s="178" t="s">
        <v>48</v>
      </c>
    </row>
    <row r="17" spans="2:5">
      <c r="B17" s="176" t="s">
        <v>155</v>
      </c>
      <c r="C17" s="73">
        <v>0.3</v>
      </c>
      <c r="D17" s="74" t="s">
        <v>286</v>
      </c>
      <c r="E17" s="178" t="s">
        <v>49</v>
      </c>
    </row>
    <row r="18" spans="2:5">
      <c r="B18" s="176" t="s">
        <v>156</v>
      </c>
      <c r="C18" s="73">
        <v>0.2</v>
      </c>
      <c r="D18" s="74" t="s">
        <v>287</v>
      </c>
      <c r="E18" s="178" t="s">
        <v>49</v>
      </c>
    </row>
    <row r="19" spans="2:5">
      <c r="B19" s="176" t="s">
        <v>157</v>
      </c>
      <c r="C19" s="73">
        <v>0.3</v>
      </c>
      <c r="D19" s="74" t="s">
        <v>288</v>
      </c>
      <c r="E19" s="178" t="s">
        <v>50</v>
      </c>
    </row>
    <row r="20" spans="2:5">
      <c r="B20" s="176" t="s">
        <v>273</v>
      </c>
      <c r="C20" s="73">
        <v>0.35</v>
      </c>
      <c r="D20" s="74" t="s">
        <v>289</v>
      </c>
      <c r="E20" s="179" t="s">
        <v>51</v>
      </c>
    </row>
    <row r="21" spans="2:5">
      <c r="B21" s="176" t="s">
        <v>158</v>
      </c>
      <c r="C21" s="73">
        <v>0.59</v>
      </c>
      <c r="D21" s="74" t="s">
        <v>269</v>
      </c>
      <c r="E21" s="178" t="s">
        <v>181</v>
      </c>
    </row>
    <row r="22" spans="2:5">
      <c r="B22" s="176" t="s">
        <v>159</v>
      </c>
      <c r="C22" s="73">
        <v>0.41</v>
      </c>
      <c r="D22" s="74" t="s">
        <v>290</v>
      </c>
      <c r="E22" s="178" t="s">
        <v>52</v>
      </c>
    </row>
    <row r="23" spans="2:5">
      <c r="B23" s="176" t="s">
        <v>160</v>
      </c>
      <c r="C23" s="73">
        <v>0.35</v>
      </c>
      <c r="D23" s="74" t="s">
        <v>291</v>
      </c>
      <c r="E23" s="178" t="s">
        <v>53</v>
      </c>
    </row>
    <row r="24" spans="2:5">
      <c r="B24" s="176" t="s">
        <v>161</v>
      </c>
      <c r="C24" s="73">
        <v>0.61</v>
      </c>
      <c r="D24" s="74" t="s">
        <v>292</v>
      </c>
      <c r="E24" s="178" t="s">
        <v>182</v>
      </c>
    </row>
    <row r="25" spans="2:5">
      <c r="B25" s="176" t="s">
        <v>162</v>
      </c>
      <c r="C25" s="73">
        <v>0.05</v>
      </c>
      <c r="D25" s="74" t="s">
        <v>293</v>
      </c>
      <c r="E25" s="178" t="s">
        <v>54</v>
      </c>
    </row>
    <row r="26" spans="2:5">
      <c r="B26" s="176" t="s">
        <v>163</v>
      </c>
      <c r="C26" s="73">
        <v>0</v>
      </c>
      <c r="D26" s="74" t="s">
        <v>294</v>
      </c>
      <c r="E26" s="178" t="s">
        <v>54</v>
      </c>
    </row>
    <row r="27" spans="2:5">
      <c r="B27" s="177" t="s">
        <v>164</v>
      </c>
      <c r="C27" s="75">
        <v>0.56999999999999995</v>
      </c>
      <c r="D27" s="74" t="s">
        <v>295</v>
      </c>
      <c r="E27" s="178" t="s">
        <v>55</v>
      </c>
    </row>
    <row r="28" spans="2:5">
      <c r="B28" s="177" t="s">
        <v>165</v>
      </c>
      <c r="C28" s="75">
        <v>0.35</v>
      </c>
      <c r="D28" s="74" t="s">
        <v>296</v>
      </c>
      <c r="E28" s="178" t="s">
        <v>56</v>
      </c>
    </row>
    <row r="29" spans="2:5">
      <c r="B29" s="177" t="s">
        <v>235</v>
      </c>
      <c r="C29" s="75">
        <v>0.61</v>
      </c>
      <c r="D29" s="74" t="s">
        <v>297</v>
      </c>
      <c r="E29" s="178" t="s">
        <v>57</v>
      </c>
    </row>
    <row r="30" spans="2:5">
      <c r="B30" s="177" t="s">
        <v>166</v>
      </c>
      <c r="C30" s="75">
        <v>0.28999999999999998</v>
      </c>
      <c r="D30" s="74" t="s">
        <v>298</v>
      </c>
      <c r="E30" s="178">
        <v>20</v>
      </c>
    </row>
    <row r="31" spans="2:5">
      <c r="B31" s="177" t="s">
        <v>167</v>
      </c>
      <c r="C31" s="75">
        <v>0.25</v>
      </c>
      <c r="D31" s="74" t="s">
        <v>299</v>
      </c>
      <c r="E31" s="178" t="s">
        <v>58</v>
      </c>
    </row>
    <row r="32" spans="2:5">
      <c r="B32" s="177" t="s">
        <v>168</v>
      </c>
      <c r="C32" s="75">
        <v>0.4</v>
      </c>
      <c r="D32" s="74" t="s">
        <v>300</v>
      </c>
      <c r="E32" s="178" t="s">
        <v>59</v>
      </c>
    </row>
    <row r="33" spans="1:5">
      <c r="B33" s="177" t="s">
        <v>169</v>
      </c>
      <c r="C33" s="75">
        <v>0.45</v>
      </c>
      <c r="D33" s="74" t="s">
        <v>301</v>
      </c>
      <c r="E33" s="178" t="s">
        <v>60</v>
      </c>
    </row>
    <row r="34" spans="1:5">
      <c r="B34" s="177" t="s">
        <v>170</v>
      </c>
      <c r="C34" s="75">
        <v>0.3</v>
      </c>
      <c r="D34" s="74" t="s">
        <v>302</v>
      </c>
      <c r="E34" s="178" t="s">
        <v>127</v>
      </c>
    </row>
    <row r="35" spans="1:5">
      <c r="B35" s="177" t="s">
        <v>171</v>
      </c>
      <c r="C35" s="75">
        <v>0.5</v>
      </c>
      <c r="D35" s="74" t="s">
        <v>303</v>
      </c>
      <c r="E35" s="178" t="s">
        <v>128</v>
      </c>
    </row>
    <row r="36" spans="1:5">
      <c r="B36" s="177" t="s">
        <v>172</v>
      </c>
      <c r="C36" s="75">
        <v>0.6</v>
      </c>
      <c r="D36" s="74" t="s">
        <v>304</v>
      </c>
      <c r="E36" s="178">
        <v>25114</v>
      </c>
    </row>
    <row r="37" spans="1:5">
      <c r="B37" s="177" t="s">
        <v>173</v>
      </c>
      <c r="C37" s="75">
        <v>0.15</v>
      </c>
      <c r="D37" s="74" t="s">
        <v>305</v>
      </c>
      <c r="E37" s="178" t="s">
        <v>129</v>
      </c>
    </row>
    <row r="38" spans="1:5">
      <c r="B38" s="177" t="s">
        <v>174</v>
      </c>
      <c r="C38" s="75">
        <v>0.3</v>
      </c>
      <c r="D38" s="74" t="s">
        <v>306</v>
      </c>
      <c r="E38" s="178" t="s">
        <v>65</v>
      </c>
    </row>
    <row r="39" spans="1:5">
      <c r="B39" s="177" t="s">
        <v>175</v>
      </c>
      <c r="C39" s="75">
        <v>0.7</v>
      </c>
      <c r="D39" s="74" t="s">
        <v>307</v>
      </c>
      <c r="E39" s="178" t="s">
        <v>61</v>
      </c>
    </row>
    <row r="40" spans="1:5">
      <c r="B40" s="177" t="s">
        <v>176</v>
      </c>
      <c r="C40" s="75">
        <v>0.05</v>
      </c>
      <c r="D40" s="74" t="s">
        <v>308</v>
      </c>
      <c r="E40" s="178" t="s">
        <v>62</v>
      </c>
    </row>
    <row r="41" spans="1:5">
      <c r="B41" s="177" t="s">
        <v>177</v>
      </c>
      <c r="C41" s="75">
        <v>0</v>
      </c>
      <c r="D41" s="74" t="s">
        <v>309</v>
      </c>
      <c r="E41" s="178" t="s">
        <v>54</v>
      </c>
    </row>
    <row r="42" spans="1:5">
      <c r="A42" s="106"/>
      <c r="B42" s="105"/>
      <c r="C42" s="76"/>
      <c r="D42" s="76"/>
      <c r="E42" s="77"/>
    </row>
    <row r="43" spans="1:5">
      <c r="B43" s="78"/>
      <c r="C43" s="78"/>
      <c r="D43" s="78"/>
      <c r="E43" s="78"/>
    </row>
    <row r="44" spans="1:5">
      <c r="B44" s="78"/>
      <c r="C44" s="78"/>
      <c r="D44" s="78"/>
      <c r="E44" s="78"/>
    </row>
    <row r="45" spans="1:5">
      <c r="B45" s="78"/>
      <c r="C45" s="78"/>
      <c r="D45" s="78"/>
      <c r="E45" s="78"/>
    </row>
    <row r="46" spans="1:5">
      <c r="B46" s="78"/>
      <c r="C46" s="78"/>
      <c r="D46" s="78"/>
      <c r="E46" s="78"/>
    </row>
    <row r="47" spans="1:5">
      <c r="B47" s="78"/>
      <c r="C47" s="78"/>
      <c r="D47" s="78"/>
      <c r="E47" s="78"/>
    </row>
    <row r="48" spans="1:5">
      <c r="B48" s="78"/>
      <c r="C48" s="78"/>
      <c r="D48" s="78"/>
      <c r="E48" s="78"/>
    </row>
    <row r="49" spans="2:5">
      <c r="B49" s="78"/>
      <c r="C49" s="78"/>
      <c r="D49" s="78"/>
      <c r="E49" s="78"/>
    </row>
    <row r="50" spans="2:5">
      <c r="B50" s="78"/>
      <c r="C50" s="78"/>
      <c r="D50" s="78"/>
      <c r="E50" s="78"/>
    </row>
    <row r="51" spans="2:5">
      <c r="B51" s="78"/>
      <c r="C51" s="78"/>
      <c r="D51" s="78"/>
      <c r="E51" s="78"/>
    </row>
    <row r="52" spans="2:5">
      <c r="B52" s="78"/>
      <c r="C52" s="78"/>
      <c r="D52" s="78"/>
      <c r="E52" s="78"/>
    </row>
    <row r="53" spans="2:5">
      <c r="B53" s="78"/>
      <c r="C53" s="78"/>
      <c r="D53" s="78"/>
      <c r="E53" s="78"/>
    </row>
    <row r="54" spans="2:5">
      <c r="B54" s="78"/>
      <c r="C54" s="78"/>
      <c r="D54" s="78"/>
      <c r="E54" s="78"/>
    </row>
    <row r="55" spans="2:5">
      <c r="B55" s="78"/>
      <c r="C55" s="78"/>
      <c r="D55" s="78"/>
      <c r="E55" s="78"/>
    </row>
    <row r="56" spans="2:5">
      <c r="B56" s="78"/>
      <c r="C56" s="78"/>
      <c r="D56" s="78"/>
      <c r="E56" s="78"/>
    </row>
    <row r="57" spans="2:5">
      <c r="B57" s="78"/>
      <c r="C57" s="78"/>
      <c r="D57" s="78"/>
      <c r="E57" s="78"/>
    </row>
    <row r="58" spans="2:5">
      <c r="B58" s="78"/>
      <c r="C58" s="78"/>
      <c r="D58" s="78"/>
      <c r="E58" s="78"/>
    </row>
    <row r="59" spans="2:5">
      <c r="B59" s="78"/>
      <c r="C59" s="78"/>
      <c r="D59" s="78"/>
      <c r="E59" s="78"/>
    </row>
    <row r="60" spans="2:5">
      <c r="B60" s="78"/>
      <c r="C60" s="78"/>
      <c r="D60" s="78"/>
      <c r="E60" s="78"/>
    </row>
  </sheetData>
  <sheetProtection algorithmName="SHA-512" hashValue="WbO543aPQcgK4Tbo/Yf5XH3hyfjFyCY77R/bJeYXbh4Z/KUWHY4NNkpjuBcTNu3MwqegtBy+9/j+q1JgmqVtAA==" saltValue="TsbEpjlT5r34oHGHqAoGEA==" spinCount="100000" sheet="1" formatCells="0" formatColumns="0" formatRows="0"/>
  <mergeCells count="1">
    <mergeCell ref="B2:E2"/>
  </mergeCells>
  <pageMargins left="0.7" right="0.7" top="0.75" bottom="0.75" header="0.3" footer="0.3"/>
  <pageSetup paperSize="9" orientation="portrait"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E59"/>
  <sheetViews>
    <sheetView showGridLines="0" rightToLeft="1" zoomScale="80" zoomScaleNormal="80" workbookViewId="0">
      <selection activeCell="B60" sqref="B60"/>
    </sheetView>
  </sheetViews>
  <sheetFormatPr defaultColWidth="8.625" defaultRowHeight="14.25"/>
  <cols>
    <col min="1" max="1" width="4.5" style="1" customWidth="1"/>
    <col min="2" max="2" width="52.625" style="1" customWidth="1"/>
    <col min="3" max="3" width="33.5" style="1" bestFit="1" customWidth="1"/>
    <col min="4" max="4" width="85.625" style="1" customWidth="1"/>
    <col min="5" max="5" width="50.5" style="1" customWidth="1"/>
    <col min="6" max="6" width="37.5" style="1" customWidth="1"/>
    <col min="7" max="10" width="11" style="1" customWidth="1"/>
    <col min="11" max="16384" width="8.625" style="1"/>
  </cols>
  <sheetData>
    <row r="1" spans="2:5" ht="18">
      <c r="B1" s="14" t="s">
        <v>35</v>
      </c>
      <c r="C1" s="14"/>
      <c r="D1" s="31"/>
    </row>
    <row r="2" spans="2:5" ht="20.65" customHeight="1">
      <c r="B2" s="195" t="s">
        <v>239</v>
      </c>
      <c r="C2" s="196"/>
      <c r="D2" s="197"/>
      <c r="E2" s="13"/>
    </row>
    <row r="3" spans="2:5" ht="18" customHeight="1">
      <c r="B3" s="36" t="s">
        <v>136</v>
      </c>
      <c r="C3" s="193"/>
      <c r="D3" s="194"/>
      <c r="E3" s="13"/>
    </row>
    <row r="4" spans="2:5">
      <c r="B4" s="36" t="s">
        <v>19</v>
      </c>
      <c r="C4" s="193"/>
      <c r="D4" s="194"/>
      <c r="E4" s="13"/>
    </row>
    <row r="5" spans="2:5">
      <c r="B5" s="37" t="s">
        <v>219</v>
      </c>
      <c r="C5" s="198"/>
      <c r="D5" s="199"/>
      <c r="E5" s="13"/>
    </row>
    <row r="6" spans="2:5">
      <c r="B6" s="36" t="s">
        <v>34</v>
      </c>
      <c r="C6" s="198"/>
      <c r="D6" s="199"/>
      <c r="E6" s="13"/>
    </row>
    <row r="7" spans="2:5" ht="14.65" customHeight="1">
      <c r="B7" s="7"/>
      <c r="C7" s="7"/>
      <c r="D7" s="7"/>
      <c r="E7" s="13"/>
    </row>
    <row r="8" spans="2:5" ht="20.65" customHeight="1">
      <c r="B8" s="195" t="s">
        <v>22</v>
      </c>
      <c r="C8" s="196"/>
      <c r="D8" s="197"/>
      <c r="E8" s="13"/>
    </row>
    <row r="9" spans="2:5">
      <c r="B9" s="38" t="s">
        <v>41</v>
      </c>
      <c r="C9" s="193" t="s">
        <v>310</v>
      </c>
      <c r="D9" s="194"/>
      <c r="E9" s="13"/>
    </row>
    <row r="10" spans="2:5">
      <c r="B10" s="38" t="s">
        <v>23</v>
      </c>
      <c r="C10" s="193" t="s">
        <v>311</v>
      </c>
      <c r="D10" s="194"/>
      <c r="E10" s="13"/>
    </row>
    <row r="11" spans="2:5">
      <c r="B11" s="38" t="s">
        <v>220</v>
      </c>
      <c r="C11" s="198" t="s">
        <v>312</v>
      </c>
      <c r="D11" s="199"/>
      <c r="E11" s="13"/>
    </row>
    <row r="12" spans="2:5">
      <c r="B12" s="38" t="s">
        <v>215</v>
      </c>
      <c r="C12" s="193">
        <v>1010864068</v>
      </c>
      <c r="D12" s="194"/>
      <c r="E12" s="13"/>
    </row>
    <row r="13" spans="2:5" ht="14.65" customHeight="1">
      <c r="B13" s="7"/>
      <c r="C13" s="7"/>
      <c r="D13" s="7"/>
      <c r="E13" s="13"/>
    </row>
    <row r="14" spans="2:5" ht="20.65" customHeight="1">
      <c r="B14" s="195" t="s">
        <v>8</v>
      </c>
      <c r="C14" s="196"/>
      <c r="D14" s="197"/>
      <c r="E14" s="13"/>
    </row>
    <row r="15" spans="2:5">
      <c r="B15" s="38" t="s">
        <v>9</v>
      </c>
      <c r="C15" s="193" t="s">
        <v>313</v>
      </c>
      <c r="D15" s="194"/>
      <c r="E15" s="13"/>
    </row>
    <row r="16" spans="2:5">
      <c r="B16" s="38" t="s">
        <v>10</v>
      </c>
      <c r="C16" s="203" t="s">
        <v>314</v>
      </c>
      <c r="D16" s="204"/>
      <c r="E16" s="13"/>
    </row>
    <row r="17" spans="2:5">
      <c r="B17" s="38" t="s">
        <v>11</v>
      </c>
      <c r="C17" s="193">
        <v>581933988</v>
      </c>
      <c r="D17" s="194"/>
      <c r="E17" s="13"/>
    </row>
    <row r="18" spans="2:5">
      <c r="B18" s="38" t="s">
        <v>12</v>
      </c>
      <c r="C18" s="193">
        <v>581933988</v>
      </c>
      <c r="D18" s="194"/>
      <c r="E18" s="13"/>
    </row>
    <row r="19" spans="2:5" ht="14.65" customHeight="1">
      <c r="B19" s="7"/>
      <c r="C19" s="7"/>
      <c r="D19" s="7"/>
      <c r="E19" s="13"/>
    </row>
    <row r="20" spans="2:5" ht="20.65" customHeight="1">
      <c r="B20" s="195" t="s">
        <v>24</v>
      </c>
      <c r="C20" s="196"/>
      <c r="D20" s="197"/>
      <c r="E20" s="13"/>
    </row>
    <row r="21" spans="2:5" ht="33.75" customHeight="1">
      <c r="B21" s="152" t="s">
        <v>240</v>
      </c>
      <c r="C21" s="205" t="s">
        <v>324</v>
      </c>
      <c r="D21" s="206"/>
      <c r="E21" s="13"/>
    </row>
    <row r="22" spans="2:5" ht="14.65" customHeight="1">
      <c r="B22" s="7"/>
      <c r="C22" s="7"/>
      <c r="D22" s="7"/>
      <c r="E22" s="13"/>
    </row>
    <row r="23" spans="2:5" ht="20.65" customHeight="1">
      <c r="B23" s="195" t="s">
        <v>36</v>
      </c>
      <c r="C23" s="196"/>
      <c r="D23" s="197"/>
      <c r="E23" s="13"/>
    </row>
    <row r="24" spans="2:5" ht="32.25" customHeight="1">
      <c r="B24" s="39" t="s">
        <v>241</v>
      </c>
      <c r="C24" s="205" t="s">
        <v>323</v>
      </c>
      <c r="D24" s="206"/>
      <c r="E24" s="13"/>
    </row>
    <row r="25" spans="2:5">
      <c r="B25" s="135"/>
      <c r="C25" s="134"/>
      <c r="D25" s="134"/>
      <c r="E25" s="13"/>
    </row>
    <row r="26" spans="2:5" ht="15.75">
      <c r="B26" s="207" t="s">
        <v>221</v>
      </c>
      <c r="C26" s="207"/>
      <c r="D26" s="207"/>
      <c r="E26" s="13"/>
    </row>
    <row r="27" spans="2:5">
      <c r="B27" s="208" t="s">
        <v>137</v>
      </c>
      <c r="C27" s="209"/>
      <c r="D27" s="209"/>
      <c r="E27" s="13"/>
    </row>
    <row r="28" spans="2:5">
      <c r="B28" s="38" t="s">
        <v>81</v>
      </c>
      <c r="C28" s="210"/>
      <c r="D28" s="211"/>
      <c r="E28" s="13"/>
    </row>
    <row r="29" spans="2:5">
      <c r="B29" s="38" t="s">
        <v>82</v>
      </c>
      <c r="C29" s="210"/>
      <c r="D29" s="211"/>
      <c r="E29" s="13"/>
    </row>
    <row r="30" spans="2:5">
      <c r="B30" s="135"/>
      <c r="C30" s="134"/>
      <c r="D30" s="134"/>
      <c r="E30" s="13"/>
    </row>
    <row r="31" spans="2:5" ht="20.65" customHeight="1">
      <c r="B31" s="200" t="s">
        <v>242</v>
      </c>
      <c r="C31" s="201"/>
      <c r="D31" s="202"/>
      <c r="E31" s="13"/>
    </row>
    <row r="32" spans="2:5" ht="20.65" customHeight="1">
      <c r="B32" s="200" t="s">
        <v>79</v>
      </c>
      <c r="C32" s="201"/>
      <c r="D32" s="202"/>
      <c r="E32" s="13"/>
    </row>
    <row r="33" spans="1:5" ht="20.65" customHeight="1">
      <c r="B33" s="117" t="s">
        <v>41</v>
      </c>
      <c r="C33" s="117" t="s">
        <v>138</v>
      </c>
      <c r="D33" s="118" t="s">
        <v>80</v>
      </c>
      <c r="E33" s="13"/>
    </row>
    <row r="34" spans="1:5" ht="20.65" customHeight="1">
      <c r="A34" s="159">
        <v>1</v>
      </c>
      <c r="B34" s="163" t="s">
        <v>322</v>
      </c>
      <c r="C34" s="163"/>
      <c r="D34" s="164"/>
      <c r="E34" s="13"/>
    </row>
    <row r="35" spans="1:5" ht="20.65" customHeight="1">
      <c r="A35" s="159">
        <v>2</v>
      </c>
      <c r="B35" s="163"/>
      <c r="C35" s="163"/>
      <c r="D35" s="164"/>
      <c r="E35" s="13"/>
    </row>
    <row r="36" spans="1:5" ht="20.65" customHeight="1">
      <c r="A36" s="159">
        <v>3</v>
      </c>
      <c r="B36" s="163"/>
      <c r="C36" s="163"/>
      <c r="D36" s="164"/>
      <c r="E36" s="13"/>
    </row>
    <row r="37" spans="1:5" ht="20.65" customHeight="1">
      <c r="A37" s="159">
        <v>4</v>
      </c>
      <c r="B37" s="163"/>
      <c r="C37" s="163"/>
      <c r="D37" s="164"/>
      <c r="E37" s="13"/>
    </row>
    <row r="38" spans="1:5" ht="20.65" customHeight="1">
      <c r="A38" s="159">
        <v>5</v>
      </c>
      <c r="B38" s="163"/>
      <c r="C38" s="163"/>
      <c r="D38" s="164"/>
      <c r="E38" s="13"/>
    </row>
    <row r="39" spans="1:5" ht="20.65" customHeight="1">
      <c r="A39" s="159">
        <v>6</v>
      </c>
      <c r="B39" s="163"/>
      <c r="C39" s="163"/>
      <c r="D39" s="164"/>
      <c r="E39" s="13"/>
    </row>
    <row r="40" spans="1:5" ht="20.65" customHeight="1">
      <c r="A40" s="159">
        <v>7</v>
      </c>
      <c r="B40" s="163"/>
      <c r="C40" s="163"/>
      <c r="D40" s="164"/>
      <c r="E40" s="13"/>
    </row>
    <row r="41" spans="1:5" ht="20.65" customHeight="1">
      <c r="A41" s="159">
        <v>8</v>
      </c>
      <c r="B41" s="163"/>
      <c r="C41" s="163"/>
      <c r="D41" s="164"/>
      <c r="E41" s="13"/>
    </row>
    <row r="42" spans="1:5" ht="22.15" customHeight="1">
      <c r="A42" s="159">
        <v>9</v>
      </c>
      <c r="B42" s="163"/>
      <c r="C42" s="163"/>
      <c r="D42" s="164"/>
      <c r="E42" s="13"/>
    </row>
    <row r="43" spans="1:5" ht="22.15" customHeight="1">
      <c r="A43" s="159">
        <v>10</v>
      </c>
      <c r="B43" s="163"/>
      <c r="C43" s="163"/>
      <c r="D43" s="164"/>
      <c r="E43" s="13"/>
    </row>
    <row r="44" spans="1:5" ht="22.15" customHeight="1">
      <c r="A44" s="159">
        <v>11</v>
      </c>
      <c r="B44" s="163"/>
      <c r="C44" s="163"/>
      <c r="D44" s="164"/>
      <c r="E44" s="13"/>
    </row>
    <row r="45" spans="1:5" ht="22.15" customHeight="1">
      <c r="A45" s="159">
        <v>12</v>
      </c>
      <c r="B45" s="163"/>
      <c r="C45" s="163"/>
      <c r="D45" s="164"/>
      <c r="E45" s="13"/>
    </row>
    <row r="46" spans="1:5" ht="22.15" customHeight="1">
      <c r="A46" s="159">
        <v>13</v>
      </c>
      <c r="B46" s="163"/>
      <c r="C46" s="163"/>
      <c r="D46" s="164"/>
      <c r="E46" s="13"/>
    </row>
    <row r="47" spans="1:5" ht="22.15" customHeight="1">
      <c r="A47" s="159">
        <v>14</v>
      </c>
      <c r="B47" s="163"/>
      <c r="C47" s="163"/>
      <c r="D47" s="164"/>
      <c r="E47" s="13"/>
    </row>
    <row r="48" spans="1:5" ht="22.15" customHeight="1">
      <c r="A48" s="159">
        <v>15</v>
      </c>
      <c r="B48" s="163"/>
      <c r="C48" s="163"/>
      <c r="D48" s="164"/>
      <c r="E48" s="13"/>
    </row>
    <row r="49" spans="1:5" ht="22.15" customHeight="1">
      <c r="A49" s="159">
        <v>16</v>
      </c>
      <c r="B49" s="163"/>
      <c r="C49" s="163"/>
      <c r="D49" s="164"/>
      <c r="E49" s="13"/>
    </row>
    <row r="50" spans="1:5" ht="22.15" customHeight="1">
      <c r="A50" s="159">
        <v>17</v>
      </c>
      <c r="B50" s="163"/>
      <c r="C50" s="163"/>
      <c r="D50" s="164"/>
      <c r="E50" s="13"/>
    </row>
    <row r="51" spans="1:5" ht="22.15" customHeight="1">
      <c r="A51" s="159">
        <v>18</v>
      </c>
      <c r="B51" s="163"/>
      <c r="C51" s="163"/>
      <c r="D51" s="164"/>
      <c r="E51" s="13"/>
    </row>
    <row r="52" spans="1:5" ht="22.15" customHeight="1">
      <c r="A52" s="159">
        <v>19</v>
      </c>
      <c r="B52" s="163"/>
      <c r="C52" s="163"/>
      <c r="D52" s="164"/>
      <c r="E52" s="13"/>
    </row>
    <row r="53" spans="1:5" ht="22.15" customHeight="1">
      <c r="A53" s="159">
        <v>20</v>
      </c>
      <c r="B53" s="163"/>
      <c r="C53" s="163"/>
      <c r="D53" s="164"/>
      <c r="E53" s="13"/>
    </row>
    <row r="54" spans="1:5" ht="18" customHeight="1">
      <c r="B54" s="7"/>
      <c r="C54" s="7"/>
      <c r="D54" s="7"/>
      <c r="E54" s="13"/>
    </row>
    <row r="55" spans="1:5">
      <c r="A55" s="2"/>
      <c r="B55" s="40" t="s">
        <v>218</v>
      </c>
      <c r="C55" s="40"/>
      <c r="D55" s="7"/>
      <c r="E55" s="13"/>
    </row>
    <row r="56" spans="1:5">
      <c r="A56" s="2"/>
      <c r="B56" s="40" t="s">
        <v>222</v>
      </c>
      <c r="C56" s="40"/>
      <c r="D56" s="7"/>
      <c r="E56" s="13"/>
    </row>
    <row r="57" spans="1:5">
      <c r="A57" s="2"/>
      <c r="B57" s="40" t="s">
        <v>223</v>
      </c>
      <c r="C57" s="40"/>
      <c r="D57" s="7"/>
      <c r="E57" s="13"/>
    </row>
    <row r="58" spans="1:5">
      <c r="A58" s="2"/>
      <c r="B58" s="4"/>
      <c r="C58" s="4"/>
    </row>
    <row r="59" spans="1:5">
      <c r="A59" s="2"/>
    </row>
  </sheetData>
  <sheetProtection algorithmName="SHA-512" hashValue="a7lFAg327V6k3Mk6jRXaLJJNPcQwxD+2DSgcAxRawhChDieFpltr2IeRJKHTP8frTPiQpbfHvZaIlFlJ3G+NHQ==" saltValue="MqE5J/zDEXdTzbAtltePWA==" spinCount="100000" sheet="1" objects="1" scenarios="1"/>
  <mergeCells count="25">
    <mergeCell ref="B32:D32"/>
    <mergeCell ref="B31:D31"/>
    <mergeCell ref="C16:D16"/>
    <mergeCell ref="C17:D17"/>
    <mergeCell ref="C18:D18"/>
    <mergeCell ref="C21:D21"/>
    <mergeCell ref="B20:D20"/>
    <mergeCell ref="B23:D23"/>
    <mergeCell ref="B26:D26"/>
    <mergeCell ref="B27:D27"/>
    <mergeCell ref="C28:D28"/>
    <mergeCell ref="C29:D29"/>
    <mergeCell ref="C24:D24"/>
    <mergeCell ref="C15:D15"/>
    <mergeCell ref="B2:D2"/>
    <mergeCell ref="C3:D3"/>
    <mergeCell ref="C4:D4"/>
    <mergeCell ref="C5:D5"/>
    <mergeCell ref="C6:D6"/>
    <mergeCell ref="B8:D8"/>
    <mergeCell ref="C9:D9"/>
    <mergeCell ref="C10:D10"/>
    <mergeCell ref="C11:D11"/>
    <mergeCell ref="C12:D12"/>
    <mergeCell ref="B14:D14"/>
  </mergeCells>
  <pageMargins left="0.19" right="1.18" top="0.35433070866141736" bottom="0" header="0.31496062992125984" footer="0.31496062992125984"/>
  <pageSetup paperSize="9" scale="50"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C23"/>
  <sheetViews>
    <sheetView showGridLines="0" rightToLeft="1" zoomScale="84" zoomScaleNormal="80" workbookViewId="0">
      <selection activeCell="B28" sqref="B28"/>
    </sheetView>
  </sheetViews>
  <sheetFormatPr defaultColWidth="8.625" defaultRowHeight="14.25"/>
  <cols>
    <col min="1" max="1" width="4.5" style="1" customWidth="1"/>
    <col min="2" max="2" width="68" style="1" customWidth="1"/>
    <col min="3" max="3" width="43.375" style="1" customWidth="1"/>
    <col min="4" max="4" width="19.625" style="1" customWidth="1"/>
    <col min="5" max="10" width="16.375" style="1" customWidth="1"/>
    <col min="11" max="16384" width="8.625" style="1"/>
  </cols>
  <sheetData>
    <row r="1" spans="2:3" ht="18">
      <c r="B1" s="14" t="s">
        <v>37</v>
      </c>
    </row>
    <row r="2" spans="2:3" ht="15.75">
      <c r="B2" s="212" t="s">
        <v>40</v>
      </c>
      <c r="C2" s="212"/>
    </row>
    <row r="3" spans="2:3">
      <c r="B3" s="38" t="s">
        <v>41</v>
      </c>
      <c r="C3" s="128" t="str">
        <f>IF('القسم 1. معلومات المنشأة'!$C$9="","",'القسم 1. معلومات المنشأة'!$C$9)</f>
        <v>شركة مودينا سيتي جروب للمقاولات</v>
      </c>
    </row>
    <row r="4" spans="2:3">
      <c r="B4" s="38" t="s">
        <v>19</v>
      </c>
      <c r="C4" s="128" t="str">
        <f>IF('القسم 1. معلومات المنشأة'!$C$4="","",'القسم 1. معلومات المنشأة'!$C$4)</f>
        <v/>
      </c>
    </row>
    <row r="5" spans="2:3">
      <c r="B5" s="36" t="s">
        <v>224</v>
      </c>
      <c r="C5" s="47" t="str">
        <f>IF('القسم 1. معلومات المنشأة'!$C$5="","",'القسم 1. معلومات المنشأة'!$C$5)</f>
        <v/>
      </c>
    </row>
    <row r="6" spans="2:3">
      <c r="B6" s="38" t="s">
        <v>7</v>
      </c>
      <c r="C6" s="47" t="str">
        <f>IF('القسم 1. معلومات المنشأة'!$C$6="","",'القسم 1. معلومات المنشأة'!$C$6)</f>
        <v/>
      </c>
    </row>
    <row r="7" spans="2:3" ht="14.65" customHeight="1">
      <c r="B7" s="13"/>
      <c r="C7" s="13"/>
    </row>
    <row r="8" spans="2:3" ht="19.350000000000001" customHeight="1">
      <c r="B8" s="207" t="s">
        <v>64</v>
      </c>
      <c r="C8" s="207"/>
    </row>
    <row r="9" spans="2:3" ht="33" customHeight="1">
      <c r="B9" s="38" t="s">
        <v>13</v>
      </c>
      <c r="C9" s="36" t="s">
        <v>88</v>
      </c>
    </row>
    <row r="10" spans="2:3" ht="21.75" customHeight="1">
      <c r="B10" s="41" t="s">
        <v>95</v>
      </c>
      <c r="C10" s="129">
        <f>'القسم 7. الإهلاك والإطفاء'!G25</f>
        <v>0</v>
      </c>
    </row>
    <row r="11" spans="2:3">
      <c r="B11" s="41" t="s">
        <v>96</v>
      </c>
      <c r="C11" s="129">
        <f>'القسم 3. القوى العاملة'!E12</f>
        <v>173080.622</v>
      </c>
    </row>
    <row r="12" spans="2:3">
      <c r="B12" s="41" t="s">
        <v>97</v>
      </c>
      <c r="C12" s="129">
        <f>'القسم 4. السلع والخدمات'!C10</f>
        <v>163261.4851312798</v>
      </c>
    </row>
    <row r="13" spans="2:3">
      <c r="B13" s="42" t="s">
        <v>98</v>
      </c>
      <c r="C13" s="129">
        <f>'القسم 6. تطوير القدرات'!C9</f>
        <v>0</v>
      </c>
    </row>
    <row r="14" spans="2:3">
      <c r="B14" s="42" t="s">
        <v>99</v>
      </c>
      <c r="C14" s="129">
        <f>'القسم 6. تطوير القدرات'!C12</f>
        <v>0</v>
      </c>
    </row>
    <row r="15" spans="2:3" ht="15" thickBot="1">
      <c r="B15" s="43" t="s">
        <v>100</v>
      </c>
      <c r="C15" s="130">
        <f>'القسم 6. تطوير القدرات'!C15</f>
        <v>0</v>
      </c>
    </row>
    <row r="16" spans="2:3">
      <c r="B16" s="44" t="s">
        <v>213</v>
      </c>
      <c r="C16" s="131">
        <f>SUM(C10:C15)</f>
        <v>336342.10713127977</v>
      </c>
    </row>
    <row r="17" spans="2:3">
      <c r="B17" s="45" t="s">
        <v>214</v>
      </c>
      <c r="C17" s="132">
        <f>'القسم 3. القوى العاملة'!E10+'القسم 4. السلع والخدمات'!C9+'القسم 6. تطوير القدرات'!C15+'القسم 6. تطوير القدرات'!C12+'القسم 6. تطوير القدرات'!C9+'القسم 7. الإهلاك والإطفاء'!C9</f>
        <v>588179</v>
      </c>
    </row>
    <row r="18" spans="2:3">
      <c r="B18" s="119" t="s">
        <v>28</v>
      </c>
      <c r="C18" s="120">
        <f>IFERROR(IF(((C16/C17)+'القسم 6. تطوير القدرات'!C17)&gt;1,1,((C16/C17)+'القسم 6. تطوير القدرات'!C17)),0)</f>
        <v>0.57183630685774189</v>
      </c>
    </row>
    <row r="19" spans="2:3" ht="15" thickBot="1">
      <c r="B19" s="137" t="s">
        <v>225</v>
      </c>
      <c r="C19" s="121">
        <f>IFERROR(IF(('القسم 1. معلومات المنشأة'!C28/('القسم 1. معلومات المنشأة'!C29*0.3)*0.1)&gt;=10%,"10%",('القسم 1. معلومات المنشأة'!C28/('القسم 1. معلومات المنشأة'!C29*0.3)*0.1)),0)</f>
        <v>0</v>
      </c>
    </row>
    <row r="20" spans="2:3">
      <c r="B20" s="13"/>
      <c r="C20" s="13"/>
    </row>
    <row r="21" spans="2:3">
      <c r="B21" s="46" t="s">
        <v>139</v>
      </c>
      <c r="C21" s="13"/>
    </row>
    <row r="22" spans="2:3">
      <c r="B22" s="46" t="s">
        <v>226</v>
      </c>
      <c r="C22" s="13"/>
    </row>
    <row r="23" spans="2:3">
      <c r="B23" s="213" t="s">
        <v>243</v>
      </c>
      <c r="C23" s="213"/>
    </row>
  </sheetData>
  <sheetProtection algorithmName="SHA-512" hashValue="8TJwmYvx0JetpHrDMcjtB+Xvegwno1+2VSJ8jx84fxMDojc+l3SavQVLmMQBlLH+9ewbeigZp09HI+I2Yel8Yw==" saltValue="csj6FsGYa1dXq6SXlpiEZA==" spinCount="100000" sheet="1" formatCells="0"/>
  <mergeCells count="3">
    <mergeCell ref="B8:C8"/>
    <mergeCell ref="B2:C2"/>
    <mergeCell ref="B23:C23"/>
  </mergeCells>
  <pageMargins left="0.70866141732283472" right="0.70866141732283472" top="0.74803149606299213" bottom="0.74803149606299213" header="0.31496062992125984" footer="0.31496062992125984"/>
  <pageSetup scale="90"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E16"/>
  <sheetViews>
    <sheetView showGridLines="0" rightToLeft="1" zoomScaleNormal="100" workbookViewId="0">
      <selection activeCell="D27" sqref="D27"/>
    </sheetView>
  </sheetViews>
  <sheetFormatPr defaultColWidth="8.625" defaultRowHeight="14.25"/>
  <cols>
    <col min="1" max="1" width="4.5" style="31" customWidth="1"/>
    <col min="2" max="2" width="47.5" style="31" customWidth="1"/>
    <col min="3" max="3" width="38.5" style="31" customWidth="1"/>
    <col min="4" max="4" width="40" style="31" customWidth="1"/>
    <col min="5" max="5" width="25.625" style="31" customWidth="1"/>
    <col min="6" max="11" width="12.625" style="31" customWidth="1"/>
    <col min="12" max="16384" width="8.625" style="31"/>
  </cols>
  <sheetData>
    <row r="1" spans="2:5" ht="18">
      <c r="B1" s="14" t="s">
        <v>38</v>
      </c>
    </row>
    <row r="2" spans="2:5" s="1" customFormat="1" ht="15.75">
      <c r="B2" s="212" t="s">
        <v>40</v>
      </c>
      <c r="C2" s="212"/>
    </row>
    <row r="3" spans="2:5" s="1" customFormat="1">
      <c r="B3" s="38" t="s">
        <v>41</v>
      </c>
      <c r="C3" s="128" t="str">
        <f>IF('القسم 1. معلومات المنشأة'!$C$9="","",'القسم 1. معلومات المنشأة'!$C$9)</f>
        <v>شركة مودينا سيتي جروب للمقاولات</v>
      </c>
    </row>
    <row r="4" spans="2:5" s="1" customFormat="1">
      <c r="B4" s="38" t="s">
        <v>19</v>
      </c>
      <c r="C4" s="128" t="str">
        <f>IF('القسم 1. معلومات المنشأة'!$C$4="","",'القسم 1. معلومات المنشأة'!$C$4)</f>
        <v/>
      </c>
    </row>
    <row r="5" spans="2:5" s="1" customFormat="1">
      <c r="B5" s="36" t="s">
        <v>224</v>
      </c>
      <c r="C5" s="47" t="str">
        <f>IF('القسم 1. معلومات المنشأة'!$C$5="","",'القسم 1. معلومات المنشأة'!$C$5)</f>
        <v/>
      </c>
    </row>
    <row r="6" spans="2:5" s="1" customFormat="1">
      <c r="B6" s="38" t="s">
        <v>7</v>
      </c>
      <c r="C6" s="47" t="str">
        <f>IF('القسم 1. معلومات المنشأة'!$C$6="","",'القسم 1. معلومات المنشأة'!$C$6)</f>
        <v/>
      </c>
    </row>
    <row r="7" spans="2:5" ht="15" customHeight="1">
      <c r="B7" s="6"/>
      <c r="C7" s="7"/>
      <c r="D7" s="7"/>
      <c r="E7" s="7"/>
    </row>
    <row r="8" spans="2:5" ht="20.65" customHeight="1">
      <c r="B8" s="214" t="s">
        <v>262</v>
      </c>
      <c r="C8" s="215"/>
      <c r="D8" s="215"/>
      <c r="E8" s="215"/>
    </row>
    <row r="9" spans="2:5" ht="29.1" customHeight="1">
      <c r="B9" s="49"/>
      <c r="C9" s="153" t="s">
        <v>210</v>
      </c>
      <c r="D9" s="153" t="s">
        <v>211</v>
      </c>
      <c r="E9" s="153" t="s">
        <v>212</v>
      </c>
    </row>
    <row r="10" spans="2:5">
      <c r="B10" s="133" t="s">
        <v>209</v>
      </c>
      <c r="C10" s="48">
        <v>89759</v>
      </c>
      <c r="D10" s="50">
        <v>156033</v>
      </c>
      <c r="E10" s="79">
        <f t="shared" ref="E10" si="0">SUM(C10:D10)</f>
        <v>245792</v>
      </c>
    </row>
    <row r="11" spans="2:5">
      <c r="B11" s="38" t="s">
        <v>254</v>
      </c>
      <c r="C11" s="81">
        <v>1</v>
      </c>
      <c r="D11" s="149">
        <v>0.53400000000000003</v>
      </c>
      <c r="E11" s="80">
        <f>IFERROR(E12/E10,0)</f>
        <v>0.70417516436661898</v>
      </c>
    </row>
    <row r="12" spans="2:5">
      <c r="B12" s="38" t="s">
        <v>205</v>
      </c>
      <c r="C12" s="79">
        <f>C10*C11</f>
        <v>89759</v>
      </c>
      <c r="D12" s="82">
        <f>D10*D11</f>
        <v>83321.622000000003</v>
      </c>
      <c r="E12" s="79">
        <f>SUM(C12:D12)</f>
        <v>173080.622</v>
      </c>
    </row>
    <row r="13" spans="2:5">
      <c r="B13" s="7"/>
      <c r="C13" s="7"/>
      <c r="D13" s="7"/>
      <c r="E13" s="7"/>
    </row>
    <row r="14" spans="2:5">
      <c r="B14" s="46" t="s">
        <v>140</v>
      </c>
      <c r="C14" s="7"/>
      <c r="D14" s="7"/>
      <c r="E14" s="7"/>
    </row>
    <row r="15" spans="2:5">
      <c r="B15" s="46" t="s">
        <v>227</v>
      </c>
      <c r="C15" s="7"/>
      <c r="D15" s="7"/>
      <c r="E15" s="7"/>
    </row>
    <row r="16" spans="2:5">
      <c r="B16" s="46" t="s">
        <v>244</v>
      </c>
      <c r="C16" s="7"/>
      <c r="D16" s="7"/>
      <c r="E16" s="7"/>
    </row>
  </sheetData>
  <sheetProtection algorithmName="SHA-512" hashValue="ENLjDa7oHETq89d2AZ0hjcXVkQusAJplyAqpKaDyhjPmPtfVO1B1UBMbbRnr58OWKqBt/KuVn1MU6cL+mx5IqA==" saltValue="Rpe3qSz9L/R8hAf1T/c0AQ==" spinCount="100000" sheet="1" formatCells="0" formatColumns="0"/>
  <mergeCells count="2">
    <mergeCell ref="B2:C2"/>
    <mergeCell ref="B8:E8"/>
  </mergeCells>
  <pageMargins left="0.70866141732283472" right="0.70866141732283472" top="0.74803149606299213" bottom="0.74803149606299213" header="0.31496062992125984" footer="0.31496062992125984"/>
  <pageSetup paperSize="9" scale="75"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O109"/>
  <sheetViews>
    <sheetView showGridLines="0" rightToLeft="1" zoomScale="73" zoomScaleNormal="73" workbookViewId="0">
      <selection activeCell="G120" sqref="G120"/>
    </sheetView>
  </sheetViews>
  <sheetFormatPr defaultColWidth="8.625" defaultRowHeight="14.25"/>
  <cols>
    <col min="1" max="1" width="4.5" style="31" customWidth="1"/>
    <col min="2" max="2" width="45.375" style="31" customWidth="1"/>
    <col min="3" max="3" width="35.625" style="31" customWidth="1"/>
    <col min="4" max="4" width="38.375" style="31" customWidth="1"/>
    <col min="5" max="6" width="25.375" style="31" customWidth="1"/>
    <col min="7" max="7" width="26.625" style="31" customWidth="1"/>
    <col min="8" max="8" width="18.5" style="31" customWidth="1"/>
    <col min="9" max="9" width="21.375" style="31" customWidth="1"/>
    <col min="10" max="10" width="22.5" style="31" customWidth="1"/>
    <col min="11" max="11" width="29.625" style="31" customWidth="1"/>
    <col min="12" max="12" width="29.375" style="31" customWidth="1"/>
    <col min="13" max="13" width="31.5" style="31" customWidth="1"/>
    <col min="14" max="14" width="15.5" style="31" customWidth="1"/>
    <col min="15" max="15" width="21.375" style="31" customWidth="1"/>
    <col min="16" max="16" width="23.625" style="31" customWidth="1"/>
    <col min="17" max="16384" width="8.625" style="31"/>
  </cols>
  <sheetData>
    <row r="1" spans="1:15" ht="18">
      <c r="B1" s="14" t="s">
        <v>39</v>
      </c>
    </row>
    <row r="2" spans="1:15" s="1" customFormat="1" ht="15.75">
      <c r="B2" s="212" t="s">
        <v>40</v>
      </c>
      <c r="C2" s="212"/>
    </row>
    <row r="3" spans="1:15" s="1" customFormat="1">
      <c r="B3" s="38" t="s">
        <v>41</v>
      </c>
      <c r="C3" s="128" t="str">
        <f>IF('القسم 1. معلومات المنشأة'!$C$9="","",'القسم 1. معلومات المنشأة'!$C$9)</f>
        <v>شركة مودينا سيتي جروب للمقاولات</v>
      </c>
    </row>
    <row r="4" spans="1:15" s="1" customFormat="1">
      <c r="B4" s="38" t="s">
        <v>19</v>
      </c>
      <c r="C4" s="128" t="str">
        <f>IF('القسم 1. معلومات المنشأة'!$C$4="","",'القسم 1. معلومات المنشأة'!$C$4)</f>
        <v/>
      </c>
    </row>
    <row r="5" spans="1:15" s="1" customFormat="1">
      <c r="B5" s="36" t="s">
        <v>224</v>
      </c>
      <c r="C5" s="47" t="str">
        <f>IF('القسم 1. معلومات المنشأة'!$C$5="","",'القسم 1. معلومات المنشأة'!$C$5)</f>
        <v/>
      </c>
    </row>
    <row r="6" spans="1:15" s="1" customFormat="1">
      <c r="B6" s="38" t="s">
        <v>7</v>
      </c>
      <c r="C6" s="47" t="str">
        <f>IF('القسم 1. معلومات المنشأة'!$C$6="","",'القسم 1. معلومات المنشأة'!$C$6)</f>
        <v/>
      </c>
    </row>
    <row r="7" spans="1:15" ht="14.65" customHeight="1">
      <c r="B7" s="7"/>
      <c r="C7" s="7"/>
      <c r="D7" s="7"/>
      <c r="E7" s="7"/>
      <c r="F7" s="7"/>
      <c r="G7" s="7"/>
      <c r="H7" s="7"/>
      <c r="I7" s="7"/>
      <c r="J7" s="7"/>
      <c r="K7" s="7"/>
      <c r="L7" s="7"/>
    </row>
    <row r="8" spans="1:15" ht="19.350000000000001" customHeight="1">
      <c r="B8" s="207" t="s">
        <v>141</v>
      </c>
      <c r="C8" s="207"/>
      <c r="D8" s="7"/>
      <c r="E8" s="7"/>
      <c r="F8" s="7"/>
      <c r="G8" s="7"/>
      <c r="H8" s="7"/>
      <c r="I8" s="7"/>
      <c r="J8" s="7"/>
      <c r="K8" s="7"/>
      <c r="L8" s="7"/>
      <c r="N8" s="31" t="s">
        <v>14</v>
      </c>
      <c r="O8" s="31" t="s">
        <v>14</v>
      </c>
    </row>
    <row r="9" spans="1:15" ht="18" customHeight="1">
      <c r="B9" s="36" t="s">
        <v>101</v>
      </c>
      <c r="C9" s="83">
        <f>'الملحق أ'!F25</f>
        <v>342387</v>
      </c>
      <c r="D9" s="7"/>
      <c r="E9" s="7"/>
      <c r="F9" s="7"/>
      <c r="G9" s="7"/>
      <c r="H9" s="7"/>
      <c r="I9" s="7"/>
      <c r="J9" s="7"/>
      <c r="K9" s="7"/>
      <c r="L9" s="7"/>
    </row>
    <row r="10" spans="1:15" ht="17.649999999999999" customHeight="1">
      <c r="B10" s="36" t="s">
        <v>183</v>
      </c>
      <c r="C10" s="51">
        <f>L97</f>
        <v>163261.4851312798</v>
      </c>
      <c r="D10" s="7"/>
      <c r="E10" s="7"/>
      <c r="F10" s="7"/>
      <c r="G10" s="7"/>
      <c r="H10" s="7"/>
      <c r="I10" s="7"/>
      <c r="J10" s="7"/>
      <c r="K10" s="7"/>
      <c r="L10" s="7"/>
    </row>
    <row r="11" spans="1:15">
      <c r="B11" s="6"/>
      <c r="C11" s="6"/>
      <c r="D11" s="7"/>
      <c r="E11" s="7"/>
      <c r="F11" s="7"/>
      <c r="G11" s="7"/>
      <c r="H11" s="7"/>
      <c r="I11" s="7"/>
      <c r="J11" s="7"/>
      <c r="K11" s="7"/>
      <c r="L11" s="7"/>
    </row>
    <row r="12" spans="1:15" ht="15.75">
      <c r="B12" s="207" t="s">
        <v>142</v>
      </c>
      <c r="C12" s="207"/>
      <c r="D12" s="207"/>
      <c r="E12" s="207"/>
      <c r="F12" s="207"/>
      <c r="G12" s="207"/>
      <c r="H12" s="207"/>
      <c r="I12" s="207"/>
      <c r="J12" s="207"/>
      <c r="K12" s="207"/>
      <c r="L12" s="207"/>
      <c r="M12" s="56"/>
    </row>
    <row r="13" spans="1:15" ht="27">
      <c r="B13" s="52" t="s">
        <v>143</v>
      </c>
      <c r="C13" s="52" t="s">
        <v>264</v>
      </c>
      <c r="D13" s="154" t="s">
        <v>83</v>
      </c>
      <c r="E13" s="52" t="s">
        <v>93</v>
      </c>
      <c r="F13" s="52" t="s">
        <v>94</v>
      </c>
      <c r="G13" s="52" t="s">
        <v>253</v>
      </c>
      <c r="H13" s="52" t="s">
        <v>144</v>
      </c>
      <c r="I13" s="52" t="s">
        <v>145</v>
      </c>
      <c r="J13" s="52" t="s">
        <v>146</v>
      </c>
      <c r="K13" s="52" t="s">
        <v>147</v>
      </c>
      <c r="L13" s="52" t="s">
        <v>87</v>
      </c>
    </row>
    <row r="14" spans="1:15" ht="19.5" customHeight="1">
      <c r="A14" s="122">
        <v>1</v>
      </c>
      <c r="B14" s="165" t="s">
        <v>315</v>
      </c>
      <c r="C14" s="166">
        <v>1010829922</v>
      </c>
      <c r="D14" s="180" t="s">
        <v>318</v>
      </c>
      <c r="E14" s="166" t="s">
        <v>319</v>
      </c>
      <c r="F14" s="166" t="s">
        <v>321</v>
      </c>
      <c r="G14" s="166" t="s">
        <v>171</v>
      </c>
      <c r="H14" s="168"/>
      <c r="I14" s="126">
        <f>IFERROR(INDEX('الملحق ب'!$C$4:$C$41,MATCH('القسم 4. السلع والخدمات'!G14,'الملحق ب'!$B$4:$B$41,0)),0)</f>
        <v>0.5</v>
      </c>
      <c r="J14" s="126">
        <f>IF(H14&lt;=0,I14,H14)</f>
        <v>0.5</v>
      </c>
      <c r="K14" s="150">
        <v>150000</v>
      </c>
      <c r="L14" s="54">
        <f>K14*J14</f>
        <v>75000</v>
      </c>
      <c r="M14" s="123" t="str">
        <f>IF(L14&gt;1%*'القسم2.تقييم نسبةالمحتوى المحلي'!$C$17,"يجب التأكد منها","")</f>
        <v>يجب التأكد منها</v>
      </c>
    </row>
    <row r="15" spans="1:15" ht="19.5" customHeight="1">
      <c r="A15" s="122">
        <v>2</v>
      </c>
      <c r="B15" s="165" t="s">
        <v>316</v>
      </c>
      <c r="C15" s="166">
        <v>1010856179</v>
      </c>
      <c r="D15" s="180" t="s">
        <v>326</v>
      </c>
      <c r="E15" s="166" t="s">
        <v>320</v>
      </c>
      <c r="F15" s="166" t="s">
        <v>321</v>
      </c>
      <c r="G15" s="166" t="s">
        <v>122</v>
      </c>
      <c r="H15" s="169"/>
      <c r="I15" s="126">
        <f>IFERROR(INDEX('الملحق ب'!$C$4:$C$41,MATCH('القسم 4. السلع والخدمات'!G15,'الملحق ب'!$B$4:$B$41,0)),0)</f>
        <v>0.5</v>
      </c>
      <c r="J15" s="126">
        <f t="shared" ref="J15:J36" si="0">IF(H15&lt;=0,I15,H15)</f>
        <v>0.5</v>
      </c>
      <c r="K15" s="150">
        <v>55000</v>
      </c>
      <c r="L15" s="54">
        <f t="shared" ref="L15:L36" si="1">K15*J15</f>
        <v>27500</v>
      </c>
      <c r="M15" s="123" t="str">
        <f>IF(L15&gt;1%*'القسم2.تقييم نسبةالمحتوى المحلي'!$C$17,"يجب التأكد منها","")</f>
        <v>يجب التأكد منها</v>
      </c>
    </row>
    <row r="16" spans="1:15" ht="19.5" customHeight="1">
      <c r="A16" s="122">
        <v>3</v>
      </c>
      <c r="B16" s="165" t="s">
        <v>317</v>
      </c>
      <c r="C16" s="166">
        <v>1045053830</v>
      </c>
      <c r="D16" s="180" t="s">
        <v>325</v>
      </c>
      <c r="E16" s="166" t="s">
        <v>320</v>
      </c>
      <c r="F16" s="166" t="s">
        <v>321</v>
      </c>
      <c r="G16" s="166" t="s">
        <v>120</v>
      </c>
      <c r="H16" s="169"/>
      <c r="I16" s="126">
        <f>IFERROR(INDEX('الملحق ب'!$C$4:$C$41,MATCH('القسم 4. السلع والخدمات'!G16,'الملحق ب'!$B$4:$B$41,0)),0)</f>
        <v>0.6</v>
      </c>
      <c r="J16" s="126">
        <f t="shared" si="0"/>
        <v>0.6</v>
      </c>
      <c r="K16" s="150">
        <v>26667</v>
      </c>
      <c r="L16" s="54">
        <f t="shared" si="1"/>
        <v>16000.199999999999</v>
      </c>
      <c r="M16" s="123" t="str">
        <f>IF(L16&gt;1%*'القسم2.تقييم نسبةالمحتوى المحلي'!$C$17,"يجب التأكد منها","")</f>
        <v>يجب التأكد منها</v>
      </c>
    </row>
    <row r="17" spans="1:13" ht="19.5" customHeight="1">
      <c r="A17" s="122">
        <v>4</v>
      </c>
      <c r="B17" s="165"/>
      <c r="C17" s="166"/>
      <c r="D17" s="180"/>
      <c r="E17" s="166"/>
      <c r="F17" s="166"/>
      <c r="G17" s="166"/>
      <c r="H17" s="169"/>
      <c r="I17" s="126">
        <f>IFERROR(INDEX('الملحق ب'!$C$4:$C$41,MATCH('القسم 4. السلع والخدمات'!G17,'الملحق ب'!$B$4:$B$41,0)),0)</f>
        <v>0</v>
      </c>
      <c r="J17" s="126">
        <f t="shared" si="0"/>
        <v>0</v>
      </c>
      <c r="K17" s="150"/>
      <c r="L17" s="54">
        <f t="shared" si="1"/>
        <v>0</v>
      </c>
      <c r="M17" s="123" t="str">
        <f>IF(L17&gt;1%*'القسم2.تقييم نسبةالمحتوى المحلي'!$C$17,"يجب التأكد منها","")</f>
        <v/>
      </c>
    </row>
    <row r="18" spans="1:13" ht="19.5" customHeight="1">
      <c r="A18" s="122">
        <v>5</v>
      </c>
      <c r="B18" s="165"/>
      <c r="C18" s="166"/>
      <c r="D18" s="180"/>
      <c r="E18" s="166"/>
      <c r="F18" s="166"/>
      <c r="G18" s="166"/>
      <c r="H18" s="169"/>
      <c r="I18" s="126">
        <f>IFERROR(INDEX('الملحق ب'!$C$4:$C$41,MATCH('القسم 4. السلع والخدمات'!G18,'الملحق ب'!$B$4:$B$41,0)),0)</f>
        <v>0</v>
      </c>
      <c r="J18" s="126">
        <f t="shared" si="0"/>
        <v>0</v>
      </c>
      <c r="K18" s="150"/>
      <c r="L18" s="54">
        <f t="shared" si="1"/>
        <v>0</v>
      </c>
      <c r="M18" s="123" t="str">
        <f>IF(L18&gt;1%*'القسم2.تقييم نسبةالمحتوى المحلي'!$C$17,"يجب التأكد منها","")</f>
        <v/>
      </c>
    </row>
    <row r="19" spans="1:13" ht="19.5" hidden="1" customHeight="1">
      <c r="A19" s="122">
        <v>6</v>
      </c>
      <c r="B19" s="165"/>
      <c r="C19" s="166"/>
      <c r="D19" s="167"/>
      <c r="E19" s="166"/>
      <c r="F19" s="166"/>
      <c r="G19" s="166"/>
      <c r="H19" s="169"/>
      <c r="I19" s="126">
        <f>IFERROR(INDEX('الملحق ب'!$C$4:$C$41,MATCH('القسم 4. السلع والخدمات'!G19,'الملحق ب'!$B$4:$B$41,0)),0)</f>
        <v>0</v>
      </c>
      <c r="J19" s="126">
        <f t="shared" si="0"/>
        <v>0</v>
      </c>
      <c r="K19" s="150">
        <v>0</v>
      </c>
      <c r="L19" s="54">
        <f t="shared" si="1"/>
        <v>0</v>
      </c>
      <c r="M19" s="123" t="str">
        <f>IF(L19&gt;1%*'القسم2.تقييم نسبةالمحتوى المحلي'!$C$17,"يجب التأكد منها","")</f>
        <v/>
      </c>
    </row>
    <row r="20" spans="1:13" ht="19.5" hidden="1" customHeight="1">
      <c r="A20" s="122">
        <v>7</v>
      </c>
      <c r="B20" s="165"/>
      <c r="C20" s="166"/>
      <c r="D20" s="167"/>
      <c r="E20" s="166"/>
      <c r="F20" s="166"/>
      <c r="G20" s="166"/>
      <c r="H20" s="169"/>
      <c r="I20" s="126">
        <f>IFERROR(INDEX('الملحق ب'!$C$4:$C$41,MATCH('القسم 4. السلع والخدمات'!G20,'الملحق ب'!$B$4:$B$41,0)),0)</f>
        <v>0</v>
      </c>
      <c r="J20" s="126">
        <f t="shared" si="0"/>
        <v>0</v>
      </c>
      <c r="K20" s="150">
        <v>0</v>
      </c>
      <c r="L20" s="54">
        <f t="shared" si="1"/>
        <v>0</v>
      </c>
      <c r="M20" s="123" t="str">
        <f>IF(L20&gt;1%*'القسم2.تقييم نسبةالمحتوى المحلي'!$C$17,"يجب التأكد منها","")</f>
        <v/>
      </c>
    </row>
    <row r="21" spans="1:13" ht="19.5" hidden="1" customHeight="1">
      <c r="A21" s="122">
        <v>8</v>
      </c>
      <c r="B21" s="165"/>
      <c r="C21" s="166"/>
      <c r="D21" s="167"/>
      <c r="E21" s="166"/>
      <c r="F21" s="166"/>
      <c r="G21" s="166"/>
      <c r="H21" s="169"/>
      <c r="I21" s="126">
        <f>IFERROR(INDEX('الملحق ب'!$C$4:$C$41,MATCH('القسم 4. السلع والخدمات'!G21,'الملحق ب'!$B$4:$B$41,0)),0)</f>
        <v>0</v>
      </c>
      <c r="J21" s="126">
        <f t="shared" si="0"/>
        <v>0</v>
      </c>
      <c r="K21" s="150">
        <v>0</v>
      </c>
      <c r="L21" s="54">
        <f t="shared" si="1"/>
        <v>0</v>
      </c>
      <c r="M21" s="123" t="str">
        <f>IF(L21&gt;1%*'القسم2.تقييم نسبةالمحتوى المحلي'!$C$17,"يجب التأكد منها","")</f>
        <v/>
      </c>
    </row>
    <row r="22" spans="1:13" ht="19.5" hidden="1" customHeight="1">
      <c r="A22" s="122">
        <v>9</v>
      </c>
      <c r="B22" s="165"/>
      <c r="C22" s="166"/>
      <c r="D22" s="167"/>
      <c r="E22" s="166"/>
      <c r="F22" s="166"/>
      <c r="G22" s="166"/>
      <c r="H22" s="169"/>
      <c r="I22" s="126">
        <f>IFERROR(INDEX('الملحق ب'!$C$4:$C$41,MATCH('القسم 4. السلع والخدمات'!G22,'الملحق ب'!$B$4:$B$41,0)),0)</f>
        <v>0</v>
      </c>
      <c r="J22" s="126">
        <f t="shared" si="0"/>
        <v>0</v>
      </c>
      <c r="K22" s="150">
        <v>0</v>
      </c>
      <c r="L22" s="54">
        <f t="shared" si="1"/>
        <v>0</v>
      </c>
      <c r="M22" s="123" t="str">
        <f>IF(L22&gt;1%*'القسم2.تقييم نسبةالمحتوى المحلي'!$C$17,"يجب التأكد منها","")</f>
        <v/>
      </c>
    </row>
    <row r="23" spans="1:13" ht="19.5" hidden="1" customHeight="1">
      <c r="A23" s="122">
        <v>10</v>
      </c>
      <c r="B23" s="165"/>
      <c r="C23" s="166"/>
      <c r="D23" s="167"/>
      <c r="E23" s="166"/>
      <c r="F23" s="166"/>
      <c r="G23" s="166"/>
      <c r="H23" s="169"/>
      <c r="I23" s="126">
        <f>IFERROR(INDEX('الملحق ب'!$C$4:$C$41,MATCH('القسم 4. السلع والخدمات'!G23,'الملحق ب'!$B$4:$B$41,0)),0)</f>
        <v>0</v>
      </c>
      <c r="J23" s="126">
        <f t="shared" si="0"/>
        <v>0</v>
      </c>
      <c r="K23" s="150">
        <v>0</v>
      </c>
      <c r="L23" s="54">
        <f t="shared" si="1"/>
        <v>0</v>
      </c>
      <c r="M23" s="123" t="str">
        <f>IF(L23&gt;1%*'القسم2.تقييم نسبةالمحتوى المحلي'!$C$17,"يجب التأكد منها","")</f>
        <v/>
      </c>
    </row>
    <row r="24" spans="1:13" ht="19.5" hidden="1" customHeight="1">
      <c r="A24" s="122">
        <v>11</v>
      </c>
      <c r="B24" s="165"/>
      <c r="C24" s="166"/>
      <c r="D24" s="167"/>
      <c r="E24" s="166"/>
      <c r="F24" s="166"/>
      <c r="G24" s="166"/>
      <c r="H24" s="169"/>
      <c r="I24" s="126">
        <f>IFERROR(INDEX('الملحق ب'!$C$4:$C$41,MATCH('القسم 4. السلع والخدمات'!G24,'الملحق ب'!$B$4:$B$41,0)),0)</f>
        <v>0</v>
      </c>
      <c r="J24" s="126">
        <f t="shared" si="0"/>
        <v>0</v>
      </c>
      <c r="K24" s="150">
        <v>0</v>
      </c>
      <c r="L24" s="54">
        <f t="shared" si="1"/>
        <v>0</v>
      </c>
      <c r="M24" s="123" t="str">
        <f>IF(L24&gt;1%*'القسم2.تقييم نسبةالمحتوى المحلي'!$C$17,"يجب التأكد منها","")</f>
        <v/>
      </c>
    </row>
    <row r="25" spans="1:13" ht="19.5" hidden="1" customHeight="1">
      <c r="A25" s="122">
        <v>12</v>
      </c>
      <c r="B25" s="165"/>
      <c r="C25" s="166"/>
      <c r="D25" s="167"/>
      <c r="E25" s="166"/>
      <c r="F25" s="166"/>
      <c r="G25" s="166"/>
      <c r="H25" s="169"/>
      <c r="I25" s="126">
        <f>IFERROR(INDEX('الملحق ب'!$C$4:$C$41,MATCH('القسم 4. السلع والخدمات'!G25,'الملحق ب'!$B$4:$B$41,0)),0)</f>
        <v>0</v>
      </c>
      <c r="J25" s="126">
        <f t="shared" si="0"/>
        <v>0</v>
      </c>
      <c r="K25" s="150">
        <v>0</v>
      </c>
      <c r="L25" s="54">
        <f t="shared" si="1"/>
        <v>0</v>
      </c>
      <c r="M25" s="123" t="str">
        <f>IF(L25&gt;1%*'القسم2.تقييم نسبةالمحتوى المحلي'!$C$17,"يجب التأكد منها","")</f>
        <v/>
      </c>
    </row>
    <row r="26" spans="1:13" ht="19.5" hidden="1" customHeight="1">
      <c r="A26" s="122">
        <v>13</v>
      </c>
      <c r="B26" s="165"/>
      <c r="C26" s="166"/>
      <c r="D26" s="167"/>
      <c r="E26" s="166"/>
      <c r="F26" s="166"/>
      <c r="G26" s="166"/>
      <c r="H26" s="169"/>
      <c r="I26" s="126">
        <f>IFERROR(INDEX('الملحق ب'!$C$4:$C$41,MATCH('القسم 4. السلع والخدمات'!G26,'الملحق ب'!$B$4:$B$41,0)),0)</f>
        <v>0</v>
      </c>
      <c r="J26" s="126">
        <f t="shared" si="0"/>
        <v>0</v>
      </c>
      <c r="K26" s="150">
        <v>0</v>
      </c>
      <c r="L26" s="54">
        <f t="shared" si="1"/>
        <v>0</v>
      </c>
      <c r="M26" s="123" t="str">
        <f>IF(L26&gt;1%*'القسم2.تقييم نسبةالمحتوى المحلي'!$C$17,"يجب التأكد منها","")</f>
        <v/>
      </c>
    </row>
    <row r="27" spans="1:13" ht="19.5" hidden="1" customHeight="1">
      <c r="A27" s="122">
        <v>14</v>
      </c>
      <c r="B27" s="165"/>
      <c r="C27" s="166"/>
      <c r="D27" s="167"/>
      <c r="E27" s="166"/>
      <c r="F27" s="166"/>
      <c r="G27" s="166"/>
      <c r="H27" s="169"/>
      <c r="I27" s="126">
        <f>IFERROR(INDEX('الملحق ب'!$C$4:$C$41,MATCH('القسم 4. السلع والخدمات'!G27,'الملحق ب'!$B$4:$B$41,0)),0)</f>
        <v>0</v>
      </c>
      <c r="J27" s="126">
        <f t="shared" si="0"/>
        <v>0</v>
      </c>
      <c r="K27" s="150">
        <v>0</v>
      </c>
      <c r="L27" s="54">
        <f t="shared" si="1"/>
        <v>0</v>
      </c>
      <c r="M27" s="123" t="str">
        <f>IF(L27&gt;1%*'القسم2.تقييم نسبةالمحتوى المحلي'!$C$17,"يجب التأكد منها","")</f>
        <v/>
      </c>
    </row>
    <row r="28" spans="1:13" ht="19.5" hidden="1" customHeight="1">
      <c r="A28" s="122">
        <v>15</v>
      </c>
      <c r="B28" s="165"/>
      <c r="C28" s="166"/>
      <c r="D28" s="167"/>
      <c r="E28" s="166"/>
      <c r="F28" s="166"/>
      <c r="G28" s="166"/>
      <c r="H28" s="169"/>
      <c r="I28" s="126">
        <f>IFERROR(INDEX('الملحق ب'!$C$4:$C$41,MATCH('القسم 4. السلع والخدمات'!G28,'الملحق ب'!$B$4:$B$41,0)),0)</f>
        <v>0</v>
      </c>
      <c r="J28" s="126">
        <f t="shared" si="0"/>
        <v>0</v>
      </c>
      <c r="K28" s="150">
        <v>0</v>
      </c>
      <c r="L28" s="54">
        <f t="shared" si="1"/>
        <v>0</v>
      </c>
      <c r="M28" s="123" t="str">
        <f>IF(L28&gt;1%*'القسم2.تقييم نسبةالمحتوى المحلي'!$C$17,"يجب التأكد منها","")</f>
        <v/>
      </c>
    </row>
    <row r="29" spans="1:13" ht="19.5" hidden="1" customHeight="1">
      <c r="A29" s="122">
        <v>16</v>
      </c>
      <c r="B29" s="165"/>
      <c r="C29" s="166"/>
      <c r="D29" s="167"/>
      <c r="E29" s="166"/>
      <c r="F29" s="166"/>
      <c r="G29" s="166"/>
      <c r="H29" s="169"/>
      <c r="I29" s="126">
        <f>IFERROR(INDEX('الملحق ب'!$C$4:$C$41,MATCH('القسم 4. السلع والخدمات'!G29,'الملحق ب'!$B$4:$B$41,0)),0)</f>
        <v>0</v>
      </c>
      <c r="J29" s="126">
        <f t="shared" si="0"/>
        <v>0</v>
      </c>
      <c r="K29" s="150">
        <v>0</v>
      </c>
      <c r="L29" s="54">
        <f t="shared" si="1"/>
        <v>0</v>
      </c>
      <c r="M29" s="123" t="str">
        <f>IF(L29&gt;1%*'القسم2.تقييم نسبةالمحتوى المحلي'!$C$17,"يجب التأكد منها","")</f>
        <v/>
      </c>
    </row>
    <row r="30" spans="1:13" ht="19.5" hidden="1" customHeight="1">
      <c r="A30" s="122">
        <v>17</v>
      </c>
      <c r="B30" s="165"/>
      <c r="C30" s="166"/>
      <c r="D30" s="167"/>
      <c r="E30" s="166"/>
      <c r="F30" s="166"/>
      <c r="G30" s="166"/>
      <c r="H30" s="169"/>
      <c r="I30" s="126">
        <f>IFERROR(INDEX('الملحق ب'!$C$4:$C$41,MATCH('القسم 4. السلع والخدمات'!G30,'الملحق ب'!$B$4:$B$41,0)),0)</f>
        <v>0</v>
      </c>
      <c r="J30" s="126">
        <f t="shared" si="0"/>
        <v>0</v>
      </c>
      <c r="K30" s="150">
        <v>0</v>
      </c>
      <c r="L30" s="54">
        <f t="shared" si="1"/>
        <v>0</v>
      </c>
      <c r="M30" s="123" t="str">
        <f>IF(L30&gt;1%*'القسم2.تقييم نسبةالمحتوى المحلي'!$C$17,"يجب التأكد منها","")</f>
        <v/>
      </c>
    </row>
    <row r="31" spans="1:13" ht="19.5" hidden="1" customHeight="1">
      <c r="A31" s="122">
        <v>18</v>
      </c>
      <c r="B31" s="165"/>
      <c r="C31" s="166"/>
      <c r="D31" s="167"/>
      <c r="E31" s="166"/>
      <c r="F31" s="166"/>
      <c r="G31" s="166"/>
      <c r="H31" s="169"/>
      <c r="I31" s="126">
        <f>IFERROR(INDEX('الملحق ب'!$C$4:$C$41,MATCH('القسم 4. السلع والخدمات'!G31,'الملحق ب'!$B$4:$B$41,0)),0)</f>
        <v>0</v>
      </c>
      <c r="J31" s="126">
        <f t="shared" si="0"/>
        <v>0</v>
      </c>
      <c r="K31" s="150">
        <v>0</v>
      </c>
      <c r="L31" s="54">
        <f t="shared" si="1"/>
        <v>0</v>
      </c>
      <c r="M31" s="123" t="str">
        <f>IF(L31&gt;1%*'القسم2.تقييم نسبةالمحتوى المحلي'!$C$17,"يجب التأكد منها","")</f>
        <v/>
      </c>
    </row>
    <row r="32" spans="1:13" ht="19.5" hidden="1" customHeight="1">
      <c r="A32" s="122">
        <v>19</v>
      </c>
      <c r="B32" s="165"/>
      <c r="C32" s="166"/>
      <c r="D32" s="167"/>
      <c r="E32" s="166"/>
      <c r="F32" s="166"/>
      <c r="G32" s="166"/>
      <c r="H32" s="169"/>
      <c r="I32" s="126">
        <f>IFERROR(INDEX('الملحق ب'!$C$4:$C$41,MATCH('القسم 4. السلع والخدمات'!G32,'الملحق ب'!$B$4:$B$41,0)),0)</f>
        <v>0</v>
      </c>
      <c r="J32" s="126">
        <f t="shared" si="0"/>
        <v>0</v>
      </c>
      <c r="K32" s="150">
        <v>0</v>
      </c>
      <c r="L32" s="54">
        <f t="shared" si="1"/>
        <v>0</v>
      </c>
      <c r="M32" s="123" t="str">
        <f>IF(L32&gt;1%*'القسم2.تقييم نسبةالمحتوى المحلي'!$C$17,"يجب التأكد منها","")</f>
        <v/>
      </c>
    </row>
    <row r="33" spans="1:13" ht="19.5" hidden="1" customHeight="1">
      <c r="A33" s="122">
        <v>20</v>
      </c>
      <c r="B33" s="165"/>
      <c r="C33" s="166"/>
      <c r="D33" s="167"/>
      <c r="E33" s="166"/>
      <c r="F33" s="166"/>
      <c r="G33" s="166"/>
      <c r="H33" s="169"/>
      <c r="I33" s="126">
        <f>IFERROR(INDEX('الملحق ب'!$C$4:$C$41,MATCH('القسم 4. السلع والخدمات'!G33,'الملحق ب'!$B$4:$B$41,0)),0)</f>
        <v>0</v>
      </c>
      <c r="J33" s="126">
        <f t="shared" si="0"/>
        <v>0</v>
      </c>
      <c r="K33" s="150">
        <v>0</v>
      </c>
      <c r="L33" s="54">
        <f t="shared" si="1"/>
        <v>0</v>
      </c>
      <c r="M33" s="123" t="str">
        <f>IF(L33&gt;1%*'القسم2.تقييم نسبةالمحتوى المحلي'!$C$17,"يجب التأكد منها","")</f>
        <v/>
      </c>
    </row>
    <row r="34" spans="1:13" ht="19.5" hidden="1" customHeight="1">
      <c r="A34" s="122">
        <v>21</v>
      </c>
      <c r="B34" s="165"/>
      <c r="C34" s="166"/>
      <c r="D34" s="167"/>
      <c r="E34" s="166"/>
      <c r="F34" s="166"/>
      <c r="G34" s="166"/>
      <c r="H34" s="169"/>
      <c r="I34" s="126">
        <f>IFERROR(INDEX('الملحق ب'!$C$4:$C$41,MATCH('القسم 4. السلع والخدمات'!G34,'الملحق ب'!$B$4:$B$41,0)),0)</f>
        <v>0</v>
      </c>
      <c r="J34" s="126">
        <f t="shared" si="0"/>
        <v>0</v>
      </c>
      <c r="K34" s="150">
        <v>0</v>
      </c>
      <c r="L34" s="54">
        <f t="shared" si="1"/>
        <v>0</v>
      </c>
      <c r="M34" s="123" t="str">
        <f>IF(L34&gt;1%*'القسم2.تقييم نسبةالمحتوى المحلي'!$C$17,"يجب التأكد منها","")</f>
        <v/>
      </c>
    </row>
    <row r="35" spans="1:13" ht="19.5" hidden="1" customHeight="1">
      <c r="A35" s="122">
        <v>22</v>
      </c>
      <c r="B35" s="165"/>
      <c r="C35" s="166"/>
      <c r="D35" s="167"/>
      <c r="E35" s="166"/>
      <c r="F35" s="166"/>
      <c r="G35" s="166"/>
      <c r="H35" s="169"/>
      <c r="I35" s="126">
        <f>IFERROR(INDEX('الملحق ب'!$C$4:$C$41,MATCH('القسم 4. السلع والخدمات'!G35,'الملحق ب'!$B$4:$B$41,0)),0)</f>
        <v>0</v>
      </c>
      <c r="J35" s="126">
        <f t="shared" si="0"/>
        <v>0</v>
      </c>
      <c r="K35" s="150">
        <v>0</v>
      </c>
      <c r="L35" s="54">
        <f t="shared" si="1"/>
        <v>0</v>
      </c>
      <c r="M35" s="123" t="str">
        <f>IF(L35&gt;1%*'القسم2.تقييم نسبةالمحتوى المحلي'!$C$17,"يجب التأكد منها","")</f>
        <v/>
      </c>
    </row>
    <row r="36" spans="1:13" ht="19.5" hidden="1" customHeight="1">
      <c r="A36" s="122">
        <v>23</v>
      </c>
      <c r="B36" s="165"/>
      <c r="C36" s="166"/>
      <c r="D36" s="167"/>
      <c r="E36" s="166"/>
      <c r="F36" s="166"/>
      <c r="G36" s="166"/>
      <c r="H36" s="169"/>
      <c r="I36" s="126">
        <f>IFERROR(INDEX('الملحق ب'!$C$4:$C$41,MATCH('القسم 4. السلع والخدمات'!G36,'الملحق ب'!$B$4:$B$41,0)),0)</f>
        <v>0</v>
      </c>
      <c r="J36" s="126">
        <f t="shared" si="0"/>
        <v>0</v>
      </c>
      <c r="K36" s="150">
        <v>0</v>
      </c>
      <c r="L36" s="54">
        <f t="shared" si="1"/>
        <v>0</v>
      </c>
      <c r="M36" s="123" t="str">
        <f>IF(L36&gt;1%*'القسم2.تقييم نسبةالمحتوى المحلي'!$C$17,"يجب التأكد منها","")</f>
        <v/>
      </c>
    </row>
    <row r="37" spans="1:13" ht="19.5" hidden="1" customHeight="1">
      <c r="A37" s="122">
        <v>24</v>
      </c>
      <c r="B37" s="165"/>
      <c r="C37" s="166"/>
      <c r="D37" s="167"/>
      <c r="E37" s="166"/>
      <c r="F37" s="166"/>
      <c r="G37" s="166"/>
      <c r="H37" s="169"/>
      <c r="I37" s="126">
        <f>IFERROR(INDEX('الملحق ب'!$C$4:$C$41,MATCH('القسم 4. السلع والخدمات'!G37,'الملحق ب'!$B$4:$B$41,0)),0)</f>
        <v>0</v>
      </c>
      <c r="J37" s="126">
        <f t="shared" ref="J37:J93" si="2">IF(H37&lt;=0,I37,H37)</f>
        <v>0</v>
      </c>
      <c r="K37" s="150">
        <v>0</v>
      </c>
      <c r="L37" s="54">
        <f t="shared" ref="L37:L93" si="3">K37*J37</f>
        <v>0</v>
      </c>
      <c r="M37" s="123" t="str">
        <f>IF(L37&gt;1%*'القسم2.تقييم نسبةالمحتوى المحلي'!$C$17,"يجب التأكد منها","")</f>
        <v/>
      </c>
    </row>
    <row r="38" spans="1:13" ht="19.5" hidden="1" customHeight="1">
      <c r="A38" s="122">
        <v>25</v>
      </c>
      <c r="B38" s="165"/>
      <c r="C38" s="166"/>
      <c r="D38" s="167"/>
      <c r="E38" s="166"/>
      <c r="F38" s="166"/>
      <c r="G38" s="166"/>
      <c r="H38" s="169"/>
      <c r="I38" s="126">
        <f>IFERROR(INDEX('الملحق ب'!$C$4:$C$41,MATCH('القسم 4. السلع والخدمات'!G38,'الملحق ب'!$B$4:$B$41,0)),0)</f>
        <v>0</v>
      </c>
      <c r="J38" s="126">
        <f t="shared" si="2"/>
        <v>0</v>
      </c>
      <c r="K38" s="150">
        <v>0</v>
      </c>
      <c r="L38" s="54">
        <f t="shared" si="3"/>
        <v>0</v>
      </c>
      <c r="M38" s="123" t="str">
        <f>IF(L38&gt;1%*'القسم2.تقييم نسبةالمحتوى المحلي'!$C$17,"يجب التأكد منها","")</f>
        <v/>
      </c>
    </row>
    <row r="39" spans="1:13" ht="19.5" hidden="1" customHeight="1">
      <c r="A39" s="122">
        <v>26</v>
      </c>
      <c r="B39" s="165"/>
      <c r="C39" s="166"/>
      <c r="D39" s="167"/>
      <c r="E39" s="166"/>
      <c r="F39" s="166"/>
      <c r="G39" s="166"/>
      <c r="H39" s="169"/>
      <c r="I39" s="126">
        <f>IFERROR(INDEX('الملحق ب'!$C$4:$C$41,MATCH('القسم 4. السلع والخدمات'!G39,'الملحق ب'!$B$4:$B$41,0)),0)</f>
        <v>0</v>
      </c>
      <c r="J39" s="126">
        <f t="shared" si="2"/>
        <v>0</v>
      </c>
      <c r="K39" s="150">
        <v>0</v>
      </c>
      <c r="L39" s="54">
        <f t="shared" si="3"/>
        <v>0</v>
      </c>
      <c r="M39" s="123" t="str">
        <f>IF(L39&gt;1%*'القسم2.تقييم نسبةالمحتوى المحلي'!$C$17,"يجب التأكد منها","")</f>
        <v/>
      </c>
    </row>
    <row r="40" spans="1:13" ht="19.5" hidden="1" customHeight="1">
      <c r="A40" s="122">
        <v>27</v>
      </c>
      <c r="B40" s="165"/>
      <c r="C40" s="166"/>
      <c r="D40" s="167"/>
      <c r="E40" s="166"/>
      <c r="F40" s="166"/>
      <c r="G40" s="166"/>
      <c r="H40" s="169"/>
      <c r="I40" s="126">
        <f>IFERROR(INDEX('الملحق ب'!$C$4:$C$41,MATCH('القسم 4. السلع والخدمات'!G40,'الملحق ب'!$B$4:$B$41,0)),0)</f>
        <v>0</v>
      </c>
      <c r="J40" s="126">
        <f t="shared" si="2"/>
        <v>0</v>
      </c>
      <c r="K40" s="150">
        <v>0</v>
      </c>
      <c r="L40" s="54">
        <f t="shared" si="3"/>
        <v>0</v>
      </c>
      <c r="M40" s="123" t="str">
        <f>IF(L40&gt;1%*'القسم2.تقييم نسبةالمحتوى المحلي'!$C$17,"يجب التأكد منها","")</f>
        <v/>
      </c>
    </row>
    <row r="41" spans="1:13" ht="19.5" hidden="1" customHeight="1">
      <c r="A41" s="122">
        <v>28</v>
      </c>
      <c r="B41" s="165"/>
      <c r="C41" s="166"/>
      <c r="D41" s="167"/>
      <c r="E41" s="166"/>
      <c r="F41" s="166"/>
      <c r="G41" s="166"/>
      <c r="H41" s="169"/>
      <c r="I41" s="126">
        <f>IFERROR(INDEX('الملحق ب'!$C$4:$C$41,MATCH('القسم 4. السلع والخدمات'!G41,'الملحق ب'!$B$4:$B$41,0)),0)</f>
        <v>0</v>
      </c>
      <c r="J41" s="126">
        <f t="shared" si="2"/>
        <v>0</v>
      </c>
      <c r="K41" s="150">
        <v>0</v>
      </c>
      <c r="L41" s="54">
        <f t="shared" si="3"/>
        <v>0</v>
      </c>
      <c r="M41" s="123" t="str">
        <f>IF(L41&gt;1%*'القسم2.تقييم نسبةالمحتوى المحلي'!$C$17,"يجب التأكد منها","")</f>
        <v/>
      </c>
    </row>
    <row r="42" spans="1:13" ht="19.5" hidden="1" customHeight="1">
      <c r="A42" s="122">
        <v>29</v>
      </c>
      <c r="B42" s="165"/>
      <c r="C42" s="166"/>
      <c r="D42" s="167"/>
      <c r="E42" s="166"/>
      <c r="F42" s="166"/>
      <c r="G42" s="166"/>
      <c r="H42" s="169"/>
      <c r="I42" s="126">
        <f>IFERROR(INDEX('الملحق ب'!$C$4:$C$41,MATCH('القسم 4. السلع والخدمات'!G42,'الملحق ب'!$B$4:$B$41,0)),0)</f>
        <v>0</v>
      </c>
      <c r="J42" s="126">
        <f t="shared" si="2"/>
        <v>0</v>
      </c>
      <c r="K42" s="150">
        <v>0</v>
      </c>
      <c r="L42" s="54">
        <f t="shared" si="3"/>
        <v>0</v>
      </c>
      <c r="M42" s="123" t="str">
        <f>IF(L42&gt;1%*'القسم2.تقييم نسبةالمحتوى المحلي'!$C$17,"يجب التأكد منها","")</f>
        <v/>
      </c>
    </row>
    <row r="43" spans="1:13" ht="19.5" hidden="1" customHeight="1">
      <c r="A43" s="122">
        <v>30</v>
      </c>
      <c r="B43" s="165"/>
      <c r="C43" s="166"/>
      <c r="D43" s="167"/>
      <c r="E43" s="166"/>
      <c r="F43" s="166"/>
      <c r="G43" s="166"/>
      <c r="H43" s="169"/>
      <c r="I43" s="126">
        <f>IFERROR(INDEX('الملحق ب'!$C$4:$C$41,MATCH('القسم 4. السلع والخدمات'!G43,'الملحق ب'!$B$4:$B$41,0)),0)</f>
        <v>0</v>
      </c>
      <c r="J43" s="126">
        <f t="shared" si="2"/>
        <v>0</v>
      </c>
      <c r="K43" s="150">
        <v>0</v>
      </c>
      <c r="L43" s="54">
        <f t="shared" si="3"/>
        <v>0</v>
      </c>
      <c r="M43" s="123" t="str">
        <f>IF(L43&gt;1%*'القسم2.تقييم نسبةالمحتوى المحلي'!$C$17,"يجب التأكد منها","")</f>
        <v/>
      </c>
    </row>
    <row r="44" spans="1:13" ht="19.5" hidden="1" customHeight="1">
      <c r="A44" s="122">
        <v>31</v>
      </c>
      <c r="B44" s="165"/>
      <c r="C44" s="166"/>
      <c r="D44" s="167"/>
      <c r="E44" s="166"/>
      <c r="F44" s="166"/>
      <c r="G44" s="166"/>
      <c r="H44" s="169"/>
      <c r="I44" s="126">
        <f>IFERROR(INDEX('الملحق ب'!$C$4:$C$41,MATCH('القسم 4. السلع والخدمات'!G44,'الملحق ب'!$B$4:$B$41,0)),0)</f>
        <v>0</v>
      </c>
      <c r="J44" s="126">
        <f t="shared" si="2"/>
        <v>0</v>
      </c>
      <c r="K44" s="150">
        <v>0</v>
      </c>
      <c r="L44" s="54">
        <f t="shared" si="3"/>
        <v>0</v>
      </c>
      <c r="M44" s="123" t="str">
        <f>IF(L44&gt;1%*'القسم2.تقييم نسبةالمحتوى المحلي'!$C$17,"يجب التأكد منها","")</f>
        <v/>
      </c>
    </row>
    <row r="45" spans="1:13" ht="19.5" hidden="1" customHeight="1">
      <c r="A45" s="122">
        <v>32</v>
      </c>
      <c r="B45" s="165"/>
      <c r="C45" s="166"/>
      <c r="D45" s="167"/>
      <c r="E45" s="166"/>
      <c r="F45" s="166"/>
      <c r="G45" s="166"/>
      <c r="H45" s="169"/>
      <c r="I45" s="126">
        <f>IFERROR(INDEX('الملحق ب'!$C$4:$C$41,MATCH('القسم 4. السلع والخدمات'!G45,'الملحق ب'!$B$4:$B$41,0)),0)</f>
        <v>0</v>
      </c>
      <c r="J45" s="126">
        <f t="shared" si="2"/>
        <v>0</v>
      </c>
      <c r="K45" s="150">
        <v>0</v>
      </c>
      <c r="L45" s="54">
        <f t="shared" si="3"/>
        <v>0</v>
      </c>
      <c r="M45" s="123" t="str">
        <f>IF(L45&gt;1%*'القسم2.تقييم نسبةالمحتوى المحلي'!$C$17,"يجب التأكد منها","")</f>
        <v/>
      </c>
    </row>
    <row r="46" spans="1:13" ht="19.5" hidden="1" customHeight="1">
      <c r="A46" s="122">
        <v>33</v>
      </c>
      <c r="B46" s="165"/>
      <c r="C46" s="166"/>
      <c r="D46" s="167"/>
      <c r="E46" s="166"/>
      <c r="F46" s="166"/>
      <c r="G46" s="166"/>
      <c r="H46" s="169"/>
      <c r="I46" s="126">
        <f>IFERROR(INDEX('الملحق ب'!$C$4:$C$41,MATCH('القسم 4. السلع والخدمات'!G46,'الملحق ب'!$B$4:$B$41,0)),0)</f>
        <v>0</v>
      </c>
      <c r="J46" s="126">
        <f t="shared" si="2"/>
        <v>0</v>
      </c>
      <c r="K46" s="150">
        <v>0</v>
      </c>
      <c r="L46" s="54">
        <f t="shared" si="3"/>
        <v>0</v>
      </c>
      <c r="M46" s="123" t="str">
        <f>IF(L46&gt;1%*'القسم2.تقييم نسبةالمحتوى المحلي'!$C$17,"يجب التأكد منها","")</f>
        <v/>
      </c>
    </row>
    <row r="47" spans="1:13" ht="19.5" hidden="1" customHeight="1">
      <c r="A47" s="122">
        <v>34</v>
      </c>
      <c r="B47" s="165"/>
      <c r="C47" s="166"/>
      <c r="D47" s="167"/>
      <c r="E47" s="166"/>
      <c r="F47" s="166"/>
      <c r="G47" s="166"/>
      <c r="H47" s="169"/>
      <c r="I47" s="126">
        <f>IFERROR(INDEX('الملحق ب'!$C$4:$C$41,MATCH('القسم 4. السلع والخدمات'!G47,'الملحق ب'!$B$4:$B$41,0)),0)</f>
        <v>0</v>
      </c>
      <c r="J47" s="126">
        <f t="shared" si="2"/>
        <v>0</v>
      </c>
      <c r="K47" s="150">
        <v>0</v>
      </c>
      <c r="L47" s="54">
        <f t="shared" si="3"/>
        <v>0</v>
      </c>
      <c r="M47" s="123" t="str">
        <f>IF(L47&gt;1%*'القسم2.تقييم نسبةالمحتوى المحلي'!$C$17,"يجب التأكد منها","")</f>
        <v/>
      </c>
    </row>
    <row r="48" spans="1:13" ht="19.5" hidden="1" customHeight="1">
      <c r="A48" s="122">
        <v>35</v>
      </c>
      <c r="B48" s="165"/>
      <c r="C48" s="166"/>
      <c r="D48" s="167"/>
      <c r="E48" s="166"/>
      <c r="F48" s="166"/>
      <c r="G48" s="166"/>
      <c r="H48" s="169"/>
      <c r="I48" s="126">
        <f>IFERROR(INDEX('الملحق ب'!$C$4:$C$41,MATCH('القسم 4. السلع والخدمات'!G48,'الملحق ب'!$B$4:$B$41,0)),0)</f>
        <v>0</v>
      </c>
      <c r="J48" s="126">
        <f t="shared" si="2"/>
        <v>0</v>
      </c>
      <c r="K48" s="150">
        <v>0</v>
      </c>
      <c r="L48" s="54">
        <f t="shared" si="3"/>
        <v>0</v>
      </c>
      <c r="M48" s="123" t="str">
        <f>IF(L48&gt;1%*'القسم2.تقييم نسبةالمحتوى المحلي'!$C$17,"يجب التأكد منها","")</f>
        <v/>
      </c>
    </row>
    <row r="49" spans="1:13" ht="19.5" hidden="1" customHeight="1">
      <c r="A49" s="122">
        <v>36</v>
      </c>
      <c r="B49" s="165"/>
      <c r="C49" s="166"/>
      <c r="D49" s="167"/>
      <c r="E49" s="166"/>
      <c r="F49" s="166"/>
      <c r="G49" s="166"/>
      <c r="H49" s="169"/>
      <c r="I49" s="126">
        <f>IFERROR(INDEX('الملحق ب'!$C$4:$C$41,MATCH('القسم 4. السلع والخدمات'!G49,'الملحق ب'!$B$4:$B$41,0)),0)</f>
        <v>0</v>
      </c>
      <c r="J49" s="126">
        <f t="shared" si="2"/>
        <v>0</v>
      </c>
      <c r="K49" s="150">
        <v>0</v>
      </c>
      <c r="L49" s="54">
        <f t="shared" si="3"/>
        <v>0</v>
      </c>
      <c r="M49" s="123" t="str">
        <f>IF(L49&gt;1%*'القسم2.تقييم نسبةالمحتوى المحلي'!$C$17,"يجب التأكد منها","")</f>
        <v/>
      </c>
    </row>
    <row r="50" spans="1:13" ht="19.5" hidden="1" customHeight="1">
      <c r="A50" s="122">
        <v>37</v>
      </c>
      <c r="B50" s="165"/>
      <c r="C50" s="166"/>
      <c r="D50" s="167"/>
      <c r="E50" s="166"/>
      <c r="F50" s="166"/>
      <c r="G50" s="166"/>
      <c r="H50" s="169"/>
      <c r="I50" s="126">
        <f>IFERROR(INDEX('الملحق ب'!$C$4:$C$41,MATCH('القسم 4. السلع والخدمات'!G50,'الملحق ب'!$B$4:$B$41,0)),0)</f>
        <v>0</v>
      </c>
      <c r="J50" s="126">
        <f t="shared" si="2"/>
        <v>0</v>
      </c>
      <c r="K50" s="150">
        <v>0</v>
      </c>
      <c r="L50" s="54">
        <f t="shared" si="3"/>
        <v>0</v>
      </c>
      <c r="M50" s="123" t="str">
        <f>IF(L50&gt;1%*'القسم2.تقييم نسبةالمحتوى المحلي'!$C$17,"يجب التأكد منها","")</f>
        <v/>
      </c>
    </row>
    <row r="51" spans="1:13" ht="19.5" hidden="1" customHeight="1">
      <c r="A51" s="122">
        <v>38</v>
      </c>
      <c r="B51" s="165"/>
      <c r="C51" s="166"/>
      <c r="D51" s="167"/>
      <c r="E51" s="166"/>
      <c r="F51" s="166"/>
      <c r="G51" s="166"/>
      <c r="H51" s="169"/>
      <c r="I51" s="126">
        <f>IFERROR(INDEX('الملحق ب'!$C$4:$C$41,MATCH('القسم 4. السلع والخدمات'!G51,'الملحق ب'!$B$4:$B$41,0)),0)</f>
        <v>0</v>
      </c>
      <c r="J51" s="126">
        <f t="shared" si="2"/>
        <v>0</v>
      </c>
      <c r="K51" s="150">
        <v>0</v>
      </c>
      <c r="L51" s="54">
        <f t="shared" si="3"/>
        <v>0</v>
      </c>
      <c r="M51" s="123" t="str">
        <f>IF(L51&gt;1%*'القسم2.تقييم نسبةالمحتوى المحلي'!$C$17,"يجب التأكد منها","")</f>
        <v/>
      </c>
    </row>
    <row r="52" spans="1:13" ht="19.5" hidden="1" customHeight="1">
      <c r="A52" s="122">
        <v>39</v>
      </c>
      <c r="B52" s="165"/>
      <c r="C52" s="166"/>
      <c r="D52" s="167"/>
      <c r="E52" s="166"/>
      <c r="F52" s="166"/>
      <c r="G52" s="166"/>
      <c r="H52" s="169"/>
      <c r="I52" s="126">
        <f>IFERROR(INDEX('الملحق ب'!$C$4:$C$41,MATCH('القسم 4. السلع والخدمات'!G52,'الملحق ب'!$B$4:$B$41,0)),0)</f>
        <v>0</v>
      </c>
      <c r="J52" s="126">
        <f t="shared" si="2"/>
        <v>0</v>
      </c>
      <c r="K52" s="150">
        <v>0</v>
      </c>
      <c r="L52" s="54">
        <f t="shared" si="3"/>
        <v>0</v>
      </c>
      <c r="M52" s="123" t="str">
        <f>IF(L52&gt;1%*'القسم2.تقييم نسبةالمحتوى المحلي'!$C$17,"يجب التأكد منها","")</f>
        <v/>
      </c>
    </row>
    <row r="53" spans="1:13" ht="19.5" hidden="1" customHeight="1" thickBot="1">
      <c r="A53" s="141">
        <v>40</v>
      </c>
      <c r="B53" s="170"/>
      <c r="C53" s="171"/>
      <c r="D53" s="170"/>
      <c r="E53" s="171"/>
      <c r="F53" s="171"/>
      <c r="G53" s="171"/>
      <c r="H53" s="172"/>
      <c r="I53" s="142">
        <f>IFERROR(INDEX('الملحق ب'!$C$4:$C$41,MATCH('القسم 4. السلع والخدمات'!G53,'الملحق ب'!$B$4:$B$41,0)),0)</f>
        <v>0</v>
      </c>
      <c r="J53" s="142">
        <f t="shared" si="2"/>
        <v>0</v>
      </c>
      <c r="K53" s="162">
        <v>0</v>
      </c>
      <c r="L53" s="143">
        <f t="shared" si="3"/>
        <v>0</v>
      </c>
      <c r="M53" s="123" t="str">
        <f>IF(L53&gt;1%*'القسم2.تقييم نسبةالمحتوى المحلي'!$C$17,"يجب التأكد منها","")</f>
        <v/>
      </c>
    </row>
    <row r="54" spans="1:13" ht="19.5" hidden="1" customHeight="1">
      <c r="A54" s="122">
        <v>41</v>
      </c>
      <c r="B54" s="173"/>
      <c r="C54" s="174"/>
      <c r="D54" s="167"/>
      <c r="E54" s="174"/>
      <c r="F54" s="166"/>
      <c r="G54" s="174"/>
      <c r="H54" s="175"/>
      <c r="I54" s="126">
        <f>IFERROR(INDEX('الملحق ب'!$C$4:$C$41,MATCH('القسم 4. السلع والخدمات'!G54,'الملحق ب'!$B$4:$B$41,0)),0)</f>
        <v>0</v>
      </c>
      <c r="J54" s="139">
        <f t="shared" si="2"/>
        <v>0</v>
      </c>
      <c r="K54" s="150">
        <v>0</v>
      </c>
      <c r="L54" s="140">
        <f t="shared" si="3"/>
        <v>0</v>
      </c>
      <c r="M54" s="123" t="str">
        <f>IF(L54&gt;1%*'القسم2.تقييم نسبةالمحتوى المحلي'!$C$17,"يجب التأكد منها","")</f>
        <v/>
      </c>
    </row>
    <row r="55" spans="1:13" ht="19.5" hidden="1" customHeight="1">
      <c r="A55" s="122">
        <v>42</v>
      </c>
      <c r="B55" s="165"/>
      <c r="C55" s="166"/>
      <c r="D55" s="167"/>
      <c r="E55" s="166"/>
      <c r="F55" s="166"/>
      <c r="G55" s="166"/>
      <c r="H55" s="169"/>
      <c r="I55" s="126">
        <f>IFERROR(INDEX('الملحق ب'!$C$4:$C$41,MATCH('القسم 4. السلع والخدمات'!G55,'الملحق ب'!$B$4:$B$41,0)),0)</f>
        <v>0</v>
      </c>
      <c r="J55" s="126">
        <f t="shared" si="2"/>
        <v>0</v>
      </c>
      <c r="K55" s="53">
        <v>0</v>
      </c>
      <c r="L55" s="54">
        <f t="shared" si="3"/>
        <v>0</v>
      </c>
      <c r="M55" s="123" t="str">
        <f>IF(L55&gt;1%*'القسم2.تقييم نسبةالمحتوى المحلي'!$C$17,"يجب التأكد منها","")</f>
        <v/>
      </c>
    </row>
    <row r="56" spans="1:13" ht="19.5" hidden="1" customHeight="1">
      <c r="A56" s="122">
        <v>43</v>
      </c>
      <c r="B56" s="165"/>
      <c r="C56" s="166"/>
      <c r="D56" s="166"/>
      <c r="E56" s="166"/>
      <c r="F56" s="166"/>
      <c r="G56" s="166"/>
      <c r="H56" s="169"/>
      <c r="I56" s="126">
        <f>IFERROR(INDEX('الملحق ب'!$C$4:$C$41,MATCH('القسم 4. السلع والخدمات'!G56,'الملحق ب'!$B$4:$B$41,0)),0)</f>
        <v>0</v>
      </c>
      <c r="J56" s="126">
        <f t="shared" si="2"/>
        <v>0</v>
      </c>
      <c r="K56" s="53">
        <v>0</v>
      </c>
      <c r="L56" s="54">
        <f t="shared" si="3"/>
        <v>0</v>
      </c>
      <c r="M56" s="123" t="str">
        <f>IF(L56&gt;1%*'القسم2.تقييم نسبةالمحتوى المحلي'!$C$17,"يجب التأكد منها","")</f>
        <v/>
      </c>
    </row>
    <row r="57" spans="1:13" ht="19.5" hidden="1" customHeight="1">
      <c r="A57" s="122">
        <v>44</v>
      </c>
      <c r="B57" s="165"/>
      <c r="C57" s="166"/>
      <c r="D57" s="166"/>
      <c r="E57" s="166"/>
      <c r="F57" s="166"/>
      <c r="G57" s="166"/>
      <c r="H57" s="169"/>
      <c r="I57" s="126">
        <f>IFERROR(INDEX('الملحق ب'!$C$4:$C$41,MATCH('القسم 4. السلع والخدمات'!G57,'الملحق ب'!$B$4:$B$41,0)),0)</f>
        <v>0</v>
      </c>
      <c r="J57" s="126">
        <f t="shared" si="2"/>
        <v>0</v>
      </c>
      <c r="K57" s="53">
        <v>0</v>
      </c>
      <c r="L57" s="54">
        <f t="shared" si="3"/>
        <v>0</v>
      </c>
      <c r="M57" s="123" t="str">
        <f>IF(L57&gt;1%*'القسم2.تقييم نسبةالمحتوى المحلي'!$C$17,"يجب التأكد منها","")</f>
        <v/>
      </c>
    </row>
    <row r="58" spans="1:13" ht="19.5" hidden="1" customHeight="1">
      <c r="A58" s="122">
        <v>45</v>
      </c>
      <c r="B58" s="165"/>
      <c r="C58" s="166"/>
      <c r="D58" s="166"/>
      <c r="E58" s="166"/>
      <c r="F58" s="166"/>
      <c r="G58" s="166"/>
      <c r="H58" s="169"/>
      <c r="I58" s="126">
        <f>IFERROR(INDEX('الملحق ب'!$C$4:$C$41,MATCH('القسم 4. السلع والخدمات'!G58,'الملحق ب'!$B$4:$B$41,0)),0)</f>
        <v>0</v>
      </c>
      <c r="J58" s="126">
        <f t="shared" si="2"/>
        <v>0</v>
      </c>
      <c r="K58" s="53">
        <v>0</v>
      </c>
      <c r="L58" s="54">
        <f t="shared" si="3"/>
        <v>0</v>
      </c>
      <c r="M58" s="123" t="str">
        <f>IF(L58&gt;1%*'القسم2.تقييم نسبةالمحتوى المحلي'!$C$17,"يجب التأكد منها","")</f>
        <v/>
      </c>
    </row>
    <row r="59" spans="1:13" ht="19.5" hidden="1" customHeight="1">
      <c r="A59" s="122">
        <v>46</v>
      </c>
      <c r="B59" s="165"/>
      <c r="C59" s="166"/>
      <c r="D59" s="166"/>
      <c r="E59" s="166"/>
      <c r="F59" s="166"/>
      <c r="G59" s="166"/>
      <c r="H59" s="169"/>
      <c r="I59" s="126">
        <f>IFERROR(INDEX('الملحق ب'!$C$4:$C$41,MATCH('القسم 4. السلع والخدمات'!G59,'الملحق ب'!$B$4:$B$41,0)),0)</f>
        <v>0</v>
      </c>
      <c r="J59" s="126">
        <f t="shared" si="2"/>
        <v>0</v>
      </c>
      <c r="K59" s="53">
        <v>0</v>
      </c>
      <c r="L59" s="54">
        <f t="shared" si="3"/>
        <v>0</v>
      </c>
      <c r="M59" s="123" t="str">
        <f>IF(L59&gt;1%*'القسم2.تقييم نسبةالمحتوى المحلي'!$C$17,"يجب التأكد منها","")</f>
        <v/>
      </c>
    </row>
    <row r="60" spans="1:13" ht="19.5" hidden="1" customHeight="1">
      <c r="A60" s="122">
        <v>47</v>
      </c>
      <c r="B60" s="165"/>
      <c r="C60" s="166"/>
      <c r="D60" s="166"/>
      <c r="E60" s="166"/>
      <c r="F60" s="166"/>
      <c r="G60" s="166"/>
      <c r="H60" s="169"/>
      <c r="I60" s="126">
        <f>IFERROR(INDEX('الملحق ب'!$C$4:$C$41,MATCH('القسم 4. السلع والخدمات'!G60,'الملحق ب'!$B$4:$B$41,0)),0)</f>
        <v>0</v>
      </c>
      <c r="J60" s="126">
        <f t="shared" si="2"/>
        <v>0</v>
      </c>
      <c r="K60" s="53">
        <v>0</v>
      </c>
      <c r="L60" s="54">
        <f t="shared" si="3"/>
        <v>0</v>
      </c>
      <c r="M60" s="123" t="str">
        <f>IF(L60&gt;1%*'القسم2.تقييم نسبةالمحتوى المحلي'!$C$17,"يجب التأكد منها","")</f>
        <v/>
      </c>
    </row>
    <row r="61" spans="1:13" ht="19.5" hidden="1" customHeight="1">
      <c r="A61" s="122">
        <v>48</v>
      </c>
      <c r="B61" s="165"/>
      <c r="C61" s="166"/>
      <c r="D61" s="166"/>
      <c r="E61" s="166"/>
      <c r="F61" s="166"/>
      <c r="G61" s="166"/>
      <c r="H61" s="169"/>
      <c r="I61" s="126">
        <f>IFERROR(INDEX('الملحق ب'!$C$4:$C$41,MATCH('القسم 4. السلع والخدمات'!G61,'الملحق ب'!$B$4:$B$41,0)),0)</f>
        <v>0</v>
      </c>
      <c r="J61" s="126">
        <f t="shared" si="2"/>
        <v>0</v>
      </c>
      <c r="K61" s="53">
        <v>0</v>
      </c>
      <c r="L61" s="54">
        <f t="shared" si="3"/>
        <v>0</v>
      </c>
      <c r="M61" s="123" t="str">
        <f>IF(L61&gt;1%*'القسم2.تقييم نسبةالمحتوى المحلي'!$C$17,"يجب التأكد منها","")</f>
        <v/>
      </c>
    </row>
    <row r="62" spans="1:13" ht="19.5" hidden="1" customHeight="1">
      <c r="A62" s="122">
        <v>49</v>
      </c>
      <c r="B62" s="165"/>
      <c r="C62" s="166"/>
      <c r="D62" s="166"/>
      <c r="E62" s="166"/>
      <c r="F62" s="166"/>
      <c r="G62" s="166"/>
      <c r="H62" s="169"/>
      <c r="I62" s="126">
        <f>IFERROR(INDEX('الملحق ب'!$C$4:$C$41,MATCH('القسم 4. السلع والخدمات'!G62,'الملحق ب'!$B$4:$B$41,0)),0)</f>
        <v>0</v>
      </c>
      <c r="J62" s="126">
        <f t="shared" si="2"/>
        <v>0</v>
      </c>
      <c r="K62" s="53">
        <v>0</v>
      </c>
      <c r="L62" s="54">
        <f t="shared" si="3"/>
        <v>0</v>
      </c>
      <c r="M62" s="123" t="str">
        <f>IF(L62&gt;1%*'القسم2.تقييم نسبةالمحتوى المحلي'!$C$17,"يجب التأكد منها","")</f>
        <v/>
      </c>
    </row>
    <row r="63" spans="1:13" ht="19.5" hidden="1" customHeight="1">
      <c r="A63" s="122">
        <v>50</v>
      </c>
      <c r="B63" s="165"/>
      <c r="C63" s="166"/>
      <c r="D63" s="166"/>
      <c r="E63" s="166"/>
      <c r="F63" s="166"/>
      <c r="G63" s="166"/>
      <c r="H63" s="169"/>
      <c r="I63" s="126">
        <f>IFERROR(INDEX('الملحق ب'!$C$4:$C$41,MATCH('القسم 4. السلع والخدمات'!G63,'الملحق ب'!$B$4:$B$41,0)),0)</f>
        <v>0</v>
      </c>
      <c r="J63" s="126">
        <f t="shared" si="2"/>
        <v>0</v>
      </c>
      <c r="K63" s="53">
        <v>0</v>
      </c>
      <c r="L63" s="54">
        <f t="shared" si="3"/>
        <v>0</v>
      </c>
      <c r="M63" s="123" t="str">
        <f>IF(L63&gt;1%*'القسم2.تقييم نسبةالمحتوى المحلي'!$C$17,"يجب التأكد منها","")</f>
        <v/>
      </c>
    </row>
    <row r="64" spans="1:13" ht="19.5" hidden="1" customHeight="1">
      <c r="A64" s="122">
        <v>51</v>
      </c>
      <c r="B64" s="165"/>
      <c r="C64" s="166"/>
      <c r="D64" s="166"/>
      <c r="E64" s="166"/>
      <c r="F64" s="166"/>
      <c r="G64" s="166"/>
      <c r="H64" s="169"/>
      <c r="I64" s="126">
        <f>IFERROR(INDEX('الملحق ب'!$C$4:$C$41,MATCH('القسم 4. السلع والخدمات'!G64,'الملحق ب'!$B$4:$B$41,0)),0)</f>
        <v>0</v>
      </c>
      <c r="J64" s="126">
        <f t="shared" si="2"/>
        <v>0</v>
      </c>
      <c r="K64" s="53">
        <v>0</v>
      </c>
      <c r="L64" s="54">
        <f t="shared" si="3"/>
        <v>0</v>
      </c>
      <c r="M64" s="123" t="str">
        <f>IF(L64&gt;1%*'القسم2.تقييم نسبةالمحتوى المحلي'!$C$17,"يجب التأكد منها","")</f>
        <v/>
      </c>
    </row>
    <row r="65" spans="1:13" ht="19.5" hidden="1" customHeight="1">
      <c r="A65" s="122">
        <v>52</v>
      </c>
      <c r="B65" s="165"/>
      <c r="C65" s="166"/>
      <c r="D65" s="166"/>
      <c r="E65" s="166"/>
      <c r="F65" s="166"/>
      <c r="G65" s="166"/>
      <c r="H65" s="169"/>
      <c r="I65" s="126">
        <f>IFERROR(INDEX('الملحق ب'!$C$4:$C$41,MATCH('القسم 4. السلع والخدمات'!G65,'الملحق ب'!$B$4:$B$41,0)),0)</f>
        <v>0</v>
      </c>
      <c r="J65" s="126">
        <f t="shared" si="2"/>
        <v>0</v>
      </c>
      <c r="K65" s="53">
        <v>0</v>
      </c>
      <c r="L65" s="54">
        <f t="shared" si="3"/>
        <v>0</v>
      </c>
      <c r="M65" s="123" t="str">
        <f>IF(L65&gt;1%*'القسم2.تقييم نسبةالمحتوى المحلي'!$C$17,"يجب التأكد منها","")</f>
        <v/>
      </c>
    </row>
    <row r="66" spans="1:13" ht="19.5" hidden="1" customHeight="1">
      <c r="A66" s="122">
        <v>53</v>
      </c>
      <c r="B66" s="165"/>
      <c r="C66" s="166"/>
      <c r="D66" s="166"/>
      <c r="E66" s="166"/>
      <c r="F66" s="166"/>
      <c r="G66" s="166"/>
      <c r="H66" s="169"/>
      <c r="I66" s="126">
        <f>IFERROR(INDEX('الملحق ب'!$C$4:$C$41,MATCH('القسم 4. السلع والخدمات'!G66,'الملحق ب'!$B$4:$B$41,0)),0)</f>
        <v>0</v>
      </c>
      <c r="J66" s="126">
        <f t="shared" si="2"/>
        <v>0</v>
      </c>
      <c r="K66" s="53">
        <v>0</v>
      </c>
      <c r="L66" s="54">
        <f t="shared" si="3"/>
        <v>0</v>
      </c>
      <c r="M66" s="123" t="str">
        <f>IF(L66&gt;1%*'القسم2.تقييم نسبةالمحتوى المحلي'!$C$17,"يجب التأكد منها","")</f>
        <v/>
      </c>
    </row>
    <row r="67" spans="1:13" ht="19.5" hidden="1" customHeight="1">
      <c r="A67" s="122">
        <v>54</v>
      </c>
      <c r="B67" s="165"/>
      <c r="C67" s="166"/>
      <c r="D67" s="166"/>
      <c r="E67" s="166"/>
      <c r="F67" s="166"/>
      <c r="G67" s="166"/>
      <c r="H67" s="169"/>
      <c r="I67" s="126">
        <f>IFERROR(INDEX('الملحق ب'!$C$4:$C$41,MATCH('القسم 4. السلع والخدمات'!G67,'الملحق ب'!$B$4:$B$41,0)),0)</f>
        <v>0</v>
      </c>
      <c r="J67" s="126">
        <f t="shared" si="2"/>
        <v>0</v>
      </c>
      <c r="K67" s="53">
        <v>0</v>
      </c>
      <c r="L67" s="54">
        <f t="shared" si="3"/>
        <v>0</v>
      </c>
      <c r="M67" s="123" t="str">
        <f>IF(L67&gt;1%*'القسم2.تقييم نسبةالمحتوى المحلي'!$C$17,"يجب التأكد منها","")</f>
        <v/>
      </c>
    </row>
    <row r="68" spans="1:13" ht="19.5" hidden="1" customHeight="1">
      <c r="A68" s="122">
        <v>55</v>
      </c>
      <c r="B68" s="165"/>
      <c r="C68" s="166"/>
      <c r="D68" s="166"/>
      <c r="E68" s="166"/>
      <c r="F68" s="166"/>
      <c r="G68" s="166"/>
      <c r="H68" s="169"/>
      <c r="I68" s="126">
        <f>IFERROR(INDEX('الملحق ب'!$C$4:$C$41,MATCH('القسم 4. السلع والخدمات'!G68,'الملحق ب'!$B$4:$B$41,0)),0)</f>
        <v>0</v>
      </c>
      <c r="J68" s="126">
        <f t="shared" si="2"/>
        <v>0</v>
      </c>
      <c r="K68" s="53">
        <v>0</v>
      </c>
      <c r="L68" s="54">
        <f t="shared" si="3"/>
        <v>0</v>
      </c>
      <c r="M68" s="123" t="str">
        <f>IF(L68&gt;1%*'القسم2.تقييم نسبةالمحتوى المحلي'!$C$17,"يجب التأكد منها","")</f>
        <v/>
      </c>
    </row>
    <row r="69" spans="1:13" ht="19.5" hidden="1" customHeight="1">
      <c r="A69" s="122">
        <v>56</v>
      </c>
      <c r="B69" s="165"/>
      <c r="C69" s="166"/>
      <c r="D69" s="166"/>
      <c r="E69" s="166"/>
      <c r="F69" s="166"/>
      <c r="G69" s="166"/>
      <c r="H69" s="169"/>
      <c r="I69" s="126">
        <f>IFERROR(INDEX('الملحق ب'!$C$4:$C$41,MATCH('القسم 4. السلع والخدمات'!G69,'الملحق ب'!$B$4:$B$41,0)),0)</f>
        <v>0</v>
      </c>
      <c r="J69" s="126">
        <f t="shared" si="2"/>
        <v>0</v>
      </c>
      <c r="K69" s="53">
        <v>0</v>
      </c>
      <c r="L69" s="54">
        <f t="shared" si="3"/>
        <v>0</v>
      </c>
      <c r="M69" s="123" t="str">
        <f>IF(L69&gt;1%*'القسم2.تقييم نسبةالمحتوى المحلي'!$C$17,"يجب التأكد منها","")</f>
        <v/>
      </c>
    </row>
    <row r="70" spans="1:13" ht="19.5" hidden="1" customHeight="1">
      <c r="A70" s="122">
        <v>57</v>
      </c>
      <c r="B70" s="165"/>
      <c r="C70" s="166"/>
      <c r="D70" s="166"/>
      <c r="E70" s="166"/>
      <c r="F70" s="166"/>
      <c r="G70" s="166"/>
      <c r="H70" s="169"/>
      <c r="I70" s="126">
        <f>IFERROR(INDEX('الملحق ب'!$C$4:$C$41,MATCH('القسم 4. السلع والخدمات'!G70,'الملحق ب'!$B$4:$B$41,0)),0)</f>
        <v>0</v>
      </c>
      <c r="J70" s="126">
        <f t="shared" si="2"/>
        <v>0</v>
      </c>
      <c r="K70" s="53">
        <v>0</v>
      </c>
      <c r="L70" s="54">
        <f t="shared" si="3"/>
        <v>0</v>
      </c>
      <c r="M70" s="123" t="str">
        <f>IF(L70&gt;1%*'القسم2.تقييم نسبةالمحتوى المحلي'!$C$17,"يجب التأكد منها","")</f>
        <v/>
      </c>
    </row>
    <row r="71" spans="1:13" ht="19.5" hidden="1" customHeight="1">
      <c r="A71" s="122">
        <v>58</v>
      </c>
      <c r="B71" s="165"/>
      <c r="C71" s="166"/>
      <c r="D71" s="166"/>
      <c r="E71" s="166"/>
      <c r="F71" s="166"/>
      <c r="G71" s="166"/>
      <c r="H71" s="169"/>
      <c r="I71" s="126">
        <f>IFERROR(INDEX('الملحق ب'!$C$4:$C$41,MATCH('القسم 4. السلع والخدمات'!G71,'الملحق ب'!$B$4:$B$41,0)),0)</f>
        <v>0</v>
      </c>
      <c r="J71" s="126">
        <f t="shared" si="2"/>
        <v>0</v>
      </c>
      <c r="K71" s="53">
        <v>0</v>
      </c>
      <c r="L71" s="54">
        <f t="shared" si="3"/>
        <v>0</v>
      </c>
      <c r="M71" s="123" t="str">
        <f>IF(L71&gt;1%*'القسم2.تقييم نسبةالمحتوى المحلي'!$C$17,"يجب التأكد منها","")</f>
        <v/>
      </c>
    </row>
    <row r="72" spans="1:13" ht="19.5" hidden="1" customHeight="1">
      <c r="A72" s="122">
        <v>59</v>
      </c>
      <c r="B72" s="165"/>
      <c r="C72" s="166"/>
      <c r="D72" s="166"/>
      <c r="E72" s="166"/>
      <c r="F72" s="166"/>
      <c r="G72" s="166"/>
      <c r="H72" s="169"/>
      <c r="I72" s="126">
        <f>IFERROR(INDEX('الملحق ب'!$C$4:$C$41,MATCH('القسم 4. السلع والخدمات'!G72,'الملحق ب'!$B$4:$B$41,0)),0)</f>
        <v>0</v>
      </c>
      <c r="J72" s="126">
        <f t="shared" si="2"/>
        <v>0</v>
      </c>
      <c r="K72" s="53">
        <v>0</v>
      </c>
      <c r="L72" s="54">
        <f t="shared" si="3"/>
        <v>0</v>
      </c>
      <c r="M72" s="123" t="str">
        <f>IF(L72&gt;1%*'القسم2.تقييم نسبةالمحتوى المحلي'!$C$17,"يجب التأكد منها","")</f>
        <v/>
      </c>
    </row>
    <row r="73" spans="1:13" ht="19.5" hidden="1" customHeight="1">
      <c r="A73" s="122">
        <v>60</v>
      </c>
      <c r="B73" s="165"/>
      <c r="C73" s="166"/>
      <c r="D73" s="166"/>
      <c r="E73" s="166"/>
      <c r="F73" s="166"/>
      <c r="G73" s="166"/>
      <c r="H73" s="169"/>
      <c r="I73" s="126">
        <f>IFERROR(INDEX('الملحق ب'!$C$4:$C$41,MATCH('القسم 4. السلع والخدمات'!G73,'الملحق ب'!$B$4:$B$41,0)),0)</f>
        <v>0</v>
      </c>
      <c r="J73" s="126">
        <f t="shared" si="2"/>
        <v>0</v>
      </c>
      <c r="K73" s="53">
        <v>0</v>
      </c>
      <c r="L73" s="54">
        <f t="shared" si="3"/>
        <v>0</v>
      </c>
      <c r="M73" s="123" t="str">
        <f>IF(L73&gt;1%*'القسم2.تقييم نسبةالمحتوى المحلي'!$C$17,"يجب التأكد منها","")</f>
        <v/>
      </c>
    </row>
    <row r="74" spans="1:13" ht="19.5" hidden="1" customHeight="1">
      <c r="A74" s="122">
        <v>61</v>
      </c>
      <c r="B74" s="165"/>
      <c r="C74" s="166"/>
      <c r="D74" s="166"/>
      <c r="E74" s="166"/>
      <c r="F74" s="166"/>
      <c r="G74" s="166"/>
      <c r="H74" s="169"/>
      <c r="I74" s="126">
        <f>IFERROR(INDEX('الملحق ب'!$C$4:$C$41,MATCH('القسم 4. السلع والخدمات'!G74,'الملحق ب'!$B$4:$B$41,0)),0)</f>
        <v>0</v>
      </c>
      <c r="J74" s="126">
        <f t="shared" si="2"/>
        <v>0</v>
      </c>
      <c r="K74" s="53">
        <v>0</v>
      </c>
      <c r="L74" s="54">
        <f t="shared" si="3"/>
        <v>0</v>
      </c>
      <c r="M74" s="123" t="str">
        <f>IF(L74&gt;1%*'القسم2.تقييم نسبةالمحتوى المحلي'!$C$17,"يجب التأكد منها","")</f>
        <v/>
      </c>
    </row>
    <row r="75" spans="1:13" ht="19.5" hidden="1" customHeight="1">
      <c r="A75" s="122">
        <v>62</v>
      </c>
      <c r="B75" s="165"/>
      <c r="C75" s="166"/>
      <c r="D75" s="166"/>
      <c r="E75" s="166"/>
      <c r="F75" s="166"/>
      <c r="G75" s="166"/>
      <c r="H75" s="169"/>
      <c r="I75" s="126">
        <f>IFERROR(INDEX('الملحق ب'!$C$4:$C$41,MATCH('القسم 4. السلع والخدمات'!G75,'الملحق ب'!$B$4:$B$41,0)),0)</f>
        <v>0</v>
      </c>
      <c r="J75" s="126">
        <f t="shared" si="2"/>
        <v>0</v>
      </c>
      <c r="K75" s="53">
        <v>0</v>
      </c>
      <c r="L75" s="54">
        <f t="shared" si="3"/>
        <v>0</v>
      </c>
      <c r="M75" s="123" t="str">
        <f>IF(L75&gt;1%*'القسم2.تقييم نسبةالمحتوى المحلي'!$C$17,"يجب التأكد منها","")</f>
        <v/>
      </c>
    </row>
    <row r="76" spans="1:13" ht="19.5" hidden="1" customHeight="1">
      <c r="A76" s="122">
        <v>63</v>
      </c>
      <c r="B76" s="165"/>
      <c r="C76" s="166"/>
      <c r="D76" s="166"/>
      <c r="E76" s="166"/>
      <c r="F76" s="166"/>
      <c r="G76" s="166"/>
      <c r="H76" s="169"/>
      <c r="I76" s="126">
        <f>IFERROR(INDEX('الملحق ب'!$C$4:$C$41,MATCH('القسم 4. السلع والخدمات'!G76,'الملحق ب'!$B$4:$B$41,0)),0)</f>
        <v>0</v>
      </c>
      <c r="J76" s="126">
        <f t="shared" si="2"/>
        <v>0</v>
      </c>
      <c r="K76" s="53">
        <v>0</v>
      </c>
      <c r="L76" s="54">
        <f t="shared" si="3"/>
        <v>0</v>
      </c>
      <c r="M76" s="123" t="str">
        <f>IF(L76&gt;1%*'القسم2.تقييم نسبةالمحتوى المحلي'!$C$17,"يجب التأكد منها","")</f>
        <v/>
      </c>
    </row>
    <row r="77" spans="1:13" ht="19.5" hidden="1" customHeight="1">
      <c r="A77" s="122">
        <v>64</v>
      </c>
      <c r="B77" s="165"/>
      <c r="C77" s="166"/>
      <c r="D77" s="166"/>
      <c r="E77" s="166"/>
      <c r="F77" s="166"/>
      <c r="G77" s="166"/>
      <c r="H77" s="169"/>
      <c r="I77" s="126">
        <f>IFERROR(INDEX('الملحق ب'!$C$4:$C$41,MATCH('القسم 4. السلع والخدمات'!G77,'الملحق ب'!$B$4:$B$41,0)),0)</f>
        <v>0</v>
      </c>
      <c r="J77" s="126">
        <f t="shared" si="2"/>
        <v>0</v>
      </c>
      <c r="K77" s="53">
        <v>0</v>
      </c>
      <c r="L77" s="54">
        <f t="shared" si="3"/>
        <v>0</v>
      </c>
      <c r="M77" s="123" t="str">
        <f>IF(L77&gt;1%*'القسم2.تقييم نسبةالمحتوى المحلي'!$C$17,"يجب التأكد منها","")</f>
        <v/>
      </c>
    </row>
    <row r="78" spans="1:13" ht="19.5" hidden="1" customHeight="1">
      <c r="A78" s="122">
        <v>65</v>
      </c>
      <c r="B78" s="165"/>
      <c r="C78" s="166"/>
      <c r="D78" s="166"/>
      <c r="E78" s="166"/>
      <c r="F78" s="166"/>
      <c r="G78" s="166"/>
      <c r="H78" s="169"/>
      <c r="I78" s="126">
        <f>IFERROR(INDEX('الملحق ب'!$C$4:$C$41,MATCH('القسم 4. السلع والخدمات'!G78,'الملحق ب'!$B$4:$B$41,0)),0)</f>
        <v>0</v>
      </c>
      <c r="J78" s="126">
        <f t="shared" si="2"/>
        <v>0</v>
      </c>
      <c r="K78" s="53">
        <v>0</v>
      </c>
      <c r="L78" s="54">
        <f t="shared" si="3"/>
        <v>0</v>
      </c>
      <c r="M78" s="123" t="str">
        <f>IF(L78&gt;1%*'القسم2.تقييم نسبةالمحتوى المحلي'!$C$17,"يجب التأكد منها","")</f>
        <v/>
      </c>
    </row>
    <row r="79" spans="1:13" ht="19.5" hidden="1" customHeight="1">
      <c r="A79" s="122">
        <v>66</v>
      </c>
      <c r="B79" s="165"/>
      <c r="C79" s="166"/>
      <c r="D79" s="166"/>
      <c r="E79" s="166"/>
      <c r="F79" s="166"/>
      <c r="G79" s="166"/>
      <c r="H79" s="169"/>
      <c r="I79" s="126">
        <f>IFERROR(INDEX('الملحق ب'!$C$4:$C$41,MATCH('القسم 4. السلع والخدمات'!G79,'الملحق ب'!$B$4:$B$41,0)),0)</f>
        <v>0</v>
      </c>
      <c r="J79" s="126">
        <f t="shared" si="2"/>
        <v>0</v>
      </c>
      <c r="K79" s="53">
        <v>0</v>
      </c>
      <c r="L79" s="54">
        <f t="shared" si="3"/>
        <v>0</v>
      </c>
      <c r="M79" s="123" t="str">
        <f>IF(L79&gt;1%*'القسم2.تقييم نسبةالمحتوى المحلي'!$C$17,"يجب التأكد منها","")</f>
        <v/>
      </c>
    </row>
    <row r="80" spans="1:13" ht="19.5" hidden="1" customHeight="1">
      <c r="A80" s="122">
        <v>67</v>
      </c>
      <c r="B80" s="165"/>
      <c r="C80" s="166"/>
      <c r="D80" s="166"/>
      <c r="E80" s="166"/>
      <c r="F80" s="166"/>
      <c r="G80" s="166"/>
      <c r="H80" s="169"/>
      <c r="I80" s="126">
        <f>IFERROR(INDEX('الملحق ب'!$C$4:$C$41,MATCH('القسم 4. السلع والخدمات'!G80,'الملحق ب'!$B$4:$B$41,0)),0)</f>
        <v>0</v>
      </c>
      <c r="J80" s="126">
        <f t="shared" si="2"/>
        <v>0</v>
      </c>
      <c r="K80" s="53">
        <v>0</v>
      </c>
      <c r="L80" s="54">
        <f t="shared" si="3"/>
        <v>0</v>
      </c>
      <c r="M80" s="123" t="str">
        <f>IF(L80&gt;1%*'القسم2.تقييم نسبةالمحتوى المحلي'!$C$17,"يجب التأكد منها","")</f>
        <v/>
      </c>
    </row>
    <row r="81" spans="1:13" ht="19.5" hidden="1" customHeight="1">
      <c r="A81" s="122">
        <v>68</v>
      </c>
      <c r="B81" s="165"/>
      <c r="C81" s="166"/>
      <c r="D81" s="166"/>
      <c r="E81" s="166"/>
      <c r="F81" s="166"/>
      <c r="G81" s="166"/>
      <c r="H81" s="169"/>
      <c r="I81" s="126">
        <f>IFERROR(INDEX('الملحق ب'!$C$4:$C$41,MATCH('القسم 4. السلع والخدمات'!G81,'الملحق ب'!$B$4:$B$41,0)),0)</f>
        <v>0</v>
      </c>
      <c r="J81" s="126">
        <f t="shared" si="2"/>
        <v>0</v>
      </c>
      <c r="K81" s="53">
        <v>0</v>
      </c>
      <c r="L81" s="54">
        <f t="shared" si="3"/>
        <v>0</v>
      </c>
      <c r="M81" s="123" t="str">
        <f>IF(L81&gt;1%*'القسم2.تقييم نسبةالمحتوى المحلي'!$C$17,"يجب التأكد منها","")</f>
        <v/>
      </c>
    </row>
    <row r="82" spans="1:13" ht="19.5" hidden="1" customHeight="1">
      <c r="A82" s="122">
        <v>69</v>
      </c>
      <c r="B82" s="165"/>
      <c r="C82" s="166"/>
      <c r="D82" s="166"/>
      <c r="E82" s="166"/>
      <c r="F82" s="166"/>
      <c r="G82" s="166"/>
      <c r="H82" s="169"/>
      <c r="I82" s="126">
        <f>IFERROR(INDEX('الملحق ب'!$C$4:$C$41,MATCH('القسم 4. السلع والخدمات'!G82,'الملحق ب'!$B$4:$B$41,0)),0)</f>
        <v>0</v>
      </c>
      <c r="J82" s="126">
        <f t="shared" si="2"/>
        <v>0</v>
      </c>
      <c r="K82" s="53">
        <v>0</v>
      </c>
      <c r="L82" s="54">
        <f t="shared" si="3"/>
        <v>0</v>
      </c>
      <c r="M82" s="123" t="str">
        <f>IF(L82&gt;1%*'القسم2.تقييم نسبةالمحتوى المحلي'!$C$17,"يجب التأكد منها","")</f>
        <v/>
      </c>
    </row>
    <row r="83" spans="1:13" ht="19.5" hidden="1" customHeight="1">
      <c r="A83" s="122">
        <v>70</v>
      </c>
      <c r="B83" s="165"/>
      <c r="C83" s="166"/>
      <c r="D83" s="166"/>
      <c r="E83" s="166"/>
      <c r="F83" s="166"/>
      <c r="G83" s="166"/>
      <c r="H83" s="169"/>
      <c r="I83" s="126">
        <f>IFERROR(INDEX('الملحق ب'!$C$4:$C$41,MATCH('القسم 4. السلع والخدمات'!G83,'الملحق ب'!$B$4:$B$41,0)),0)</f>
        <v>0</v>
      </c>
      <c r="J83" s="126">
        <f t="shared" si="2"/>
        <v>0</v>
      </c>
      <c r="K83" s="53">
        <v>0</v>
      </c>
      <c r="L83" s="54">
        <f t="shared" si="3"/>
        <v>0</v>
      </c>
      <c r="M83" s="123" t="str">
        <f>IF(L83&gt;1%*'القسم2.تقييم نسبةالمحتوى المحلي'!$C$17,"يجب التأكد منها","")</f>
        <v/>
      </c>
    </row>
    <row r="84" spans="1:13" ht="19.5" hidden="1" customHeight="1">
      <c r="A84" s="122">
        <v>71</v>
      </c>
      <c r="B84" s="165"/>
      <c r="C84" s="166"/>
      <c r="D84" s="166"/>
      <c r="E84" s="166"/>
      <c r="F84" s="166"/>
      <c r="G84" s="166"/>
      <c r="H84" s="169"/>
      <c r="I84" s="126">
        <f>IFERROR(INDEX('الملحق ب'!$C$4:$C$41,MATCH('القسم 4. السلع والخدمات'!G84,'الملحق ب'!$B$4:$B$41,0)),0)</f>
        <v>0</v>
      </c>
      <c r="J84" s="126">
        <f t="shared" si="2"/>
        <v>0</v>
      </c>
      <c r="K84" s="53">
        <v>0</v>
      </c>
      <c r="L84" s="54">
        <f t="shared" si="3"/>
        <v>0</v>
      </c>
      <c r="M84" s="123" t="str">
        <f>IF(L84&gt;1%*'القسم2.تقييم نسبةالمحتوى المحلي'!$C$17,"يجب التأكد منها","")</f>
        <v/>
      </c>
    </row>
    <row r="85" spans="1:13" ht="19.5" hidden="1" customHeight="1">
      <c r="A85" s="122">
        <v>72</v>
      </c>
      <c r="B85" s="165"/>
      <c r="C85" s="166"/>
      <c r="D85" s="166"/>
      <c r="E85" s="166"/>
      <c r="F85" s="166"/>
      <c r="G85" s="166"/>
      <c r="H85" s="169"/>
      <c r="I85" s="126">
        <f>IFERROR(INDEX('الملحق ب'!$C$4:$C$41,MATCH('القسم 4. السلع والخدمات'!G85,'الملحق ب'!$B$4:$B$41,0)),0)</f>
        <v>0</v>
      </c>
      <c r="J85" s="126">
        <f t="shared" si="2"/>
        <v>0</v>
      </c>
      <c r="K85" s="53">
        <v>0</v>
      </c>
      <c r="L85" s="54">
        <f t="shared" si="3"/>
        <v>0</v>
      </c>
      <c r="M85" s="123" t="str">
        <f>IF(L85&gt;1%*'القسم2.تقييم نسبةالمحتوى المحلي'!$C$17,"يجب التأكد منها","")</f>
        <v/>
      </c>
    </row>
    <row r="86" spans="1:13" ht="19.5" hidden="1" customHeight="1">
      <c r="A86" s="122">
        <v>73</v>
      </c>
      <c r="B86" s="165"/>
      <c r="C86" s="166"/>
      <c r="D86" s="166"/>
      <c r="E86" s="166"/>
      <c r="F86" s="166"/>
      <c r="G86" s="166"/>
      <c r="H86" s="169"/>
      <c r="I86" s="126">
        <f>IFERROR(INDEX('الملحق ب'!$C$4:$C$41,MATCH('القسم 4. السلع والخدمات'!G86,'الملحق ب'!$B$4:$B$41,0)),0)</f>
        <v>0</v>
      </c>
      <c r="J86" s="126">
        <f t="shared" si="2"/>
        <v>0</v>
      </c>
      <c r="K86" s="53">
        <v>0</v>
      </c>
      <c r="L86" s="54">
        <f t="shared" si="3"/>
        <v>0</v>
      </c>
      <c r="M86" s="123" t="str">
        <f>IF(L86&gt;1%*'القسم2.تقييم نسبةالمحتوى المحلي'!$C$17,"يجب التأكد منها","")</f>
        <v/>
      </c>
    </row>
    <row r="87" spans="1:13" ht="19.5" hidden="1" customHeight="1">
      <c r="A87" s="122">
        <v>74</v>
      </c>
      <c r="B87" s="165"/>
      <c r="C87" s="166"/>
      <c r="D87" s="166"/>
      <c r="E87" s="166"/>
      <c r="F87" s="166"/>
      <c r="G87" s="166"/>
      <c r="H87" s="169"/>
      <c r="I87" s="126">
        <f>IFERROR(INDEX('الملحق ب'!$C$4:$C$41,MATCH('القسم 4. السلع والخدمات'!G87,'الملحق ب'!$B$4:$B$41,0)),0)</f>
        <v>0</v>
      </c>
      <c r="J87" s="126">
        <f t="shared" si="2"/>
        <v>0</v>
      </c>
      <c r="K87" s="53">
        <v>0</v>
      </c>
      <c r="L87" s="54">
        <f t="shared" si="3"/>
        <v>0</v>
      </c>
      <c r="M87" s="123" t="str">
        <f>IF(L87&gt;1%*'القسم2.تقييم نسبةالمحتوى المحلي'!$C$17,"يجب التأكد منها","")</f>
        <v/>
      </c>
    </row>
    <row r="88" spans="1:13" ht="19.5" hidden="1" customHeight="1">
      <c r="A88" s="122">
        <v>75</v>
      </c>
      <c r="B88" s="165"/>
      <c r="C88" s="166"/>
      <c r="D88" s="166"/>
      <c r="E88" s="166"/>
      <c r="F88" s="166"/>
      <c r="G88" s="166"/>
      <c r="H88" s="169"/>
      <c r="I88" s="126">
        <f>IFERROR(INDEX('الملحق ب'!$C$4:$C$41,MATCH('القسم 4. السلع والخدمات'!G88,'الملحق ب'!$B$4:$B$41,0)),0)</f>
        <v>0</v>
      </c>
      <c r="J88" s="126">
        <f t="shared" si="2"/>
        <v>0</v>
      </c>
      <c r="K88" s="53">
        <v>0</v>
      </c>
      <c r="L88" s="54">
        <f t="shared" si="3"/>
        <v>0</v>
      </c>
      <c r="M88" s="123" t="str">
        <f>IF(L88&gt;1%*'القسم2.تقييم نسبةالمحتوى المحلي'!$C$17,"يجب التأكد منها","")</f>
        <v/>
      </c>
    </row>
    <row r="89" spans="1:13" ht="19.5" hidden="1" customHeight="1">
      <c r="A89" s="122">
        <v>76</v>
      </c>
      <c r="B89" s="165"/>
      <c r="C89" s="166"/>
      <c r="D89" s="166"/>
      <c r="E89" s="166"/>
      <c r="F89" s="166"/>
      <c r="G89" s="166"/>
      <c r="H89" s="169"/>
      <c r="I89" s="126">
        <f>IFERROR(INDEX('الملحق ب'!$C$4:$C$41,MATCH('القسم 4. السلع والخدمات'!G89,'الملحق ب'!$B$4:$B$41,0)),0)</f>
        <v>0</v>
      </c>
      <c r="J89" s="126">
        <f t="shared" si="2"/>
        <v>0</v>
      </c>
      <c r="K89" s="53">
        <v>0</v>
      </c>
      <c r="L89" s="54">
        <f t="shared" si="3"/>
        <v>0</v>
      </c>
      <c r="M89" s="123" t="str">
        <f>IF(L89&gt;1%*'القسم2.تقييم نسبةالمحتوى المحلي'!$C$17,"يجب التأكد منها","")</f>
        <v/>
      </c>
    </row>
    <row r="90" spans="1:13" ht="19.5" hidden="1" customHeight="1">
      <c r="A90" s="122">
        <v>77</v>
      </c>
      <c r="B90" s="165"/>
      <c r="C90" s="166"/>
      <c r="D90" s="166"/>
      <c r="E90" s="166"/>
      <c r="F90" s="166"/>
      <c r="G90" s="166"/>
      <c r="H90" s="169"/>
      <c r="I90" s="126">
        <f>IFERROR(INDEX('الملحق ب'!$C$4:$C$41,MATCH('القسم 4. السلع والخدمات'!G90,'الملحق ب'!$B$4:$B$41,0)),0)</f>
        <v>0</v>
      </c>
      <c r="J90" s="126">
        <f t="shared" si="2"/>
        <v>0</v>
      </c>
      <c r="K90" s="53">
        <v>0</v>
      </c>
      <c r="L90" s="54">
        <f t="shared" si="3"/>
        <v>0</v>
      </c>
      <c r="M90" s="123" t="str">
        <f>IF(L90&gt;1%*'القسم2.تقييم نسبةالمحتوى المحلي'!$C$17,"يجب التأكد منها","")</f>
        <v/>
      </c>
    </row>
    <row r="91" spans="1:13" ht="19.5" hidden="1" customHeight="1">
      <c r="A91" s="122">
        <v>78</v>
      </c>
      <c r="B91" s="165"/>
      <c r="C91" s="166"/>
      <c r="D91" s="166"/>
      <c r="E91" s="166"/>
      <c r="F91" s="166"/>
      <c r="G91" s="166"/>
      <c r="H91" s="169"/>
      <c r="I91" s="126">
        <f>IFERROR(INDEX('الملحق ب'!$C$4:$C$41,MATCH('القسم 4. السلع والخدمات'!G91,'الملحق ب'!$B$4:$B$41,0)),0)</f>
        <v>0</v>
      </c>
      <c r="J91" s="126">
        <f t="shared" si="2"/>
        <v>0</v>
      </c>
      <c r="K91" s="53">
        <v>0</v>
      </c>
      <c r="L91" s="54">
        <f t="shared" si="3"/>
        <v>0</v>
      </c>
      <c r="M91" s="123" t="str">
        <f>IF(L91&gt;1%*'القسم2.تقييم نسبةالمحتوى المحلي'!$C$17,"يجب التأكد منها","")</f>
        <v/>
      </c>
    </row>
    <row r="92" spans="1:13" ht="19.5" hidden="1" customHeight="1">
      <c r="A92" s="122">
        <v>79</v>
      </c>
      <c r="B92" s="165"/>
      <c r="C92" s="166"/>
      <c r="D92" s="166"/>
      <c r="E92" s="166"/>
      <c r="F92" s="166"/>
      <c r="G92" s="166"/>
      <c r="H92" s="169"/>
      <c r="I92" s="126">
        <f>IFERROR(INDEX('الملحق ب'!$C$4:$C$41,MATCH('القسم 4. السلع والخدمات'!G92,'الملحق ب'!$B$4:$B$41,0)),0)</f>
        <v>0</v>
      </c>
      <c r="J92" s="126">
        <f t="shared" si="2"/>
        <v>0</v>
      </c>
      <c r="K92" s="53">
        <v>0</v>
      </c>
      <c r="L92" s="54">
        <f t="shared" si="3"/>
        <v>0</v>
      </c>
      <c r="M92" s="123" t="str">
        <f>IF(L92&gt;1%*'القسم2.تقييم نسبةالمحتوى المحلي'!$C$17,"يجب التأكد منها","")</f>
        <v/>
      </c>
    </row>
    <row r="93" spans="1:13" ht="19.5" hidden="1" customHeight="1">
      <c r="A93" s="122">
        <v>80</v>
      </c>
      <c r="B93" s="165"/>
      <c r="C93" s="166"/>
      <c r="D93" s="166"/>
      <c r="E93" s="166"/>
      <c r="F93" s="166"/>
      <c r="G93" s="166"/>
      <c r="H93" s="169"/>
      <c r="I93" s="126">
        <f>IFERROR(INDEX('الملحق ب'!$C$4:$C$41,MATCH('القسم 4. السلع والخدمات'!G93,'الملحق ب'!$B$4:$B$41,0)),0)</f>
        <v>0</v>
      </c>
      <c r="J93" s="126">
        <f t="shared" si="2"/>
        <v>0</v>
      </c>
      <c r="K93" s="53">
        <v>0</v>
      </c>
      <c r="L93" s="54">
        <f t="shared" si="3"/>
        <v>0</v>
      </c>
      <c r="M93" s="123" t="str">
        <f>IF(L93&gt;1%*'القسم2.تقييم نسبةالمحتوى المحلي'!$C$17,"يجب التأكد منها","")</f>
        <v/>
      </c>
    </row>
    <row r="94" spans="1:13">
      <c r="A94" s="122"/>
      <c r="B94" s="216" t="s">
        <v>84</v>
      </c>
      <c r="C94" s="217"/>
      <c r="D94" s="217"/>
      <c r="E94" s="217"/>
      <c r="F94" s="217"/>
      <c r="G94" s="217"/>
      <c r="H94" s="217"/>
      <c r="I94" s="220"/>
      <c r="J94" s="126">
        <v>0</v>
      </c>
      <c r="K94" s="181">
        <v>16848</v>
      </c>
      <c r="L94" s="54">
        <f>J94*K94</f>
        <v>0</v>
      </c>
    </row>
    <row r="95" spans="1:13">
      <c r="A95" s="122"/>
      <c r="B95" s="216" t="s">
        <v>148</v>
      </c>
      <c r="C95" s="217"/>
      <c r="D95" s="217"/>
      <c r="E95" s="217"/>
      <c r="F95" s="217"/>
      <c r="G95" s="217"/>
      <c r="H95" s="217"/>
      <c r="I95" s="220"/>
      <c r="J95" s="126">
        <f>IFERROR(SUMPRODUCT($K$14:$K$94,$J$14:$J$94)/SUM($K$14:$K$94),0)</f>
        <v>0.47683318914351247</v>
      </c>
      <c r="K95" s="53">
        <v>0</v>
      </c>
      <c r="L95" s="54">
        <f>J95*K95</f>
        <v>0</v>
      </c>
    </row>
    <row r="96" spans="1:13">
      <c r="A96" s="56"/>
      <c r="B96" s="216" t="s">
        <v>149</v>
      </c>
      <c r="C96" s="217"/>
      <c r="D96" s="217"/>
      <c r="E96" s="217"/>
      <c r="F96" s="217"/>
      <c r="G96" s="217"/>
      <c r="H96" s="217"/>
      <c r="I96" s="220"/>
      <c r="J96" s="127">
        <f>IFERROR(SUMPRODUCT($K$14:$K$94,$J$14:$J$94)/SUM($K$14:$K$94),0)</f>
        <v>0.47683318914351247</v>
      </c>
      <c r="K96" s="55">
        <f>C9-SUM(K14:K95)</f>
        <v>93872</v>
      </c>
      <c r="L96" s="55">
        <f>K96*J96</f>
        <v>44761.285131279801</v>
      </c>
    </row>
    <row r="97" spans="1:12">
      <c r="A97" s="56"/>
      <c r="B97" s="216" t="s">
        <v>150</v>
      </c>
      <c r="C97" s="217"/>
      <c r="D97" s="217"/>
      <c r="E97" s="217"/>
      <c r="F97" s="217"/>
      <c r="G97" s="217"/>
      <c r="H97" s="217"/>
      <c r="I97" s="217"/>
      <c r="J97" s="220"/>
      <c r="K97" s="148">
        <f>SUM(K14:K96)</f>
        <v>342387</v>
      </c>
      <c r="L97" s="148">
        <f>SUM(L14:L96)</f>
        <v>163261.4851312798</v>
      </c>
    </row>
    <row r="98" spans="1:12" ht="18">
      <c r="A98" s="56"/>
      <c r="B98" s="216" t="s">
        <v>119</v>
      </c>
      <c r="C98" s="217"/>
      <c r="D98" s="217"/>
      <c r="E98" s="217"/>
      <c r="F98" s="217"/>
      <c r="G98" s="217"/>
      <c r="H98" s="217"/>
      <c r="I98" s="217"/>
      <c r="J98" s="147"/>
      <c r="K98" s="218" t="str">
        <f>IFERROR(IF(OR((SUM($K$14:$K$53,$K$94:$K$95)/C9)&gt;=70%,COUNTIFS($K$14:$K$53,"&gt;"&amp;0)&gt;=40),IF(OR(K96&lt;500000000,COUNTIFS($K$14:$K$93,"&gt;"&amp;0)=80),"نعم","لا"),"لا"),"لا")</f>
        <v>نعم</v>
      </c>
      <c r="L98" s="219"/>
    </row>
    <row r="99" spans="1:12" ht="14.65" customHeight="1">
      <c r="B99" s="7"/>
      <c r="C99" s="7"/>
      <c r="D99" s="7"/>
      <c r="E99" s="7"/>
      <c r="F99" s="7"/>
      <c r="G99" s="7"/>
      <c r="H99" s="7"/>
      <c r="I99" s="7"/>
      <c r="J99" s="7"/>
      <c r="K99" s="7"/>
      <c r="L99" s="7"/>
    </row>
    <row r="100" spans="1:12">
      <c r="B100" s="46" t="s">
        <v>245</v>
      </c>
      <c r="C100" s="7"/>
      <c r="D100" s="7"/>
      <c r="E100" s="7"/>
      <c r="F100" s="7"/>
      <c r="G100" s="7"/>
      <c r="H100" s="7"/>
      <c r="I100" s="7"/>
      <c r="J100" s="7"/>
      <c r="K100" s="7"/>
      <c r="L100" s="7"/>
    </row>
    <row r="101" spans="1:12">
      <c r="B101" s="46" t="s">
        <v>249</v>
      </c>
      <c r="C101" s="7"/>
      <c r="D101" s="7"/>
      <c r="E101" s="7"/>
      <c r="F101" s="7"/>
      <c r="G101" s="7"/>
      <c r="H101" s="7"/>
      <c r="I101" s="7"/>
      <c r="J101" s="7"/>
      <c r="K101" s="7"/>
      <c r="L101" s="7"/>
    </row>
    <row r="102" spans="1:12">
      <c r="B102" s="46" t="s">
        <v>263</v>
      </c>
      <c r="C102" s="7"/>
      <c r="D102" s="7"/>
      <c r="E102" s="7"/>
      <c r="F102" s="7"/>
      <c r="G102" s="7"/>
      <c r="H102" s="7"/>
      <c r="I102" s="7"/>
      <c r="J102" s="7"/>
      <c r="K102" s="7"/>
      <c r="L102" s="7"/>
    </row>
    <row r="103" spans="1:12">
      <c r="B103" s="46" t="s">
        <v>216</v>
      </c>
      <c r="C103" s="7"/>
      <c r="D103" s="7"/>
      <c r="E103" s="7"/>
      <c r="F103" s="7"/>
      <c r="G103" s="7"/>
      <c r="H103" s="7"/>
      <c r="I103" s="7"/>
      <c r="J103" s="7"/>
      <c r="K103" s="7"/>
      <c r="L103" s="7"/>
    </row>
    <row r="104" spans="1:12">
      <c r="B104" s="46" t="s">
        <v>246</v>
      </c>
      <c r="C104" s="7"/>
      <c r="D104" s="7"/>
      <c r="E104" s="7"/>
      <c r="F104" s="7"/>
      <c r="G104" s="7"/>
      <c r="H104" s="7"/>
      <c r="I104" s="7"/>
      <c r="J104" s="7"/>
      <c r="K104" s="7"/>
      <c r="L104" s="7"/>
    </row>
    <row r="105" spans="1:12">
      <c r="B105" s="46" t="s">
        <v>247</v>
      </c>
      <c r="C105" s="7"/>
      <c r="D105" s="7"/>
      <c r="E105" s="7"/>
      <c r="F105" s="7"/>
      <c r="G105" s="7"/>
      <c r="H105" s="7"/>
      <c r="I105" s="7"/>
      <c r="J105" s="7"/>
      <c r="K105" s="7"/>
      <c r="L105" s="7"/>
    </row>
    <row r="106" spans="1:12">
      <c r="B106" s="46" t="s">
        <v>248</v>
      </c>
      <c r="C106" s="7"/>
      <c r="D106" s="7"/>
      <c r="E106" s="7"/>
      <c r="F106" s="7"/>
      <c r="G106" s="7"/>
      <c r="H106" s="7"/>
      <c r="I106" s="7"/>
      <c r="J106" s="7"/>
      <c r="K106" s="7"/>
      <c r="L106" s="7"/>
    </row>
    <row r="108" spans="1:12">
      <c r="B108" s="7"/>
    </row>
    <row r="109" spans="1:12">
      <c r="B109" s="7"/>
    </row>
  </sheetData>
  <sheetProtection algorithmName="SHA-512" hashValue="ezqdshvQkOZnXhHZ0wX6pyEgga4mxFXbBDWm9puPBQPHzRKKSMGDvzoDdifRYo36zFhwPKdthCo+5Jndy+pP+w==" saltValue="9lw3LELiwXidJOtFcNFRSg==" spinCount="100000" sheet="1" formatCells="0" formatRows="0" insertRows="0"/>
  <mergeCells count="9">
    <mergeCell ref="B98:I98"/>
    <mergeCell ref="K98:L98"/>
    <mergeCell ref="B97:J97"/>
    <mergeCell ref="B2:C2"/>
    <mergeCell ref="B8:C8"/>
    <mergeCell ref="B12:L12"/>
    <mergeCell ref="B94:I94"/>
    <mergeCell ref="B96:I96"/>
    <mergeCell ref="B95:I95"/>
  </mergeCells>
  <dataValidations count="2">
    <dataValidation type="list" allowBlank="1" showInputMessage="1" showErrorMessage="1" sqref="E14:E93" xr:uid="{00000000-0002-0000-0400-000000000000}">
      <formula1>"سلعة,خدمة"</formula1>
    </dataValidation>
    <dataValidation type="list" allowBlank="1" showInputMessage="1" showErrorMessage="1" sqref="F14:F93" xr:uid="{00000000-0002-0000-0400-000001000000}">
      <formula1>"محلي,أجنبي"</formula1>
    </dataValidation>
  </dataValidations>
  <pageMargins left="0.70866141732283472" right="0.70866141732283472" top="0.74803149606299213" bottom="0.74803149606299213" header="0.31496062992125984" footer="0.31496062992125984"/>
  <pageSetup paperSize="9" scale="37"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4410B6E-5183-4E76-8F0E-3516E84BDE15}">
          <x14:formula1>
            <xm:f>IF(AND(E14="خدمة",F14="محلي"),'الملحق ب'!$B$4:$B$25,IF(AND(E14="سلعة",F14="محلي"),'الملحق ب'!$B$27:$B$40,IF((AND(E14="خدمة",F14="أجنبي")),'الملحق ب'!$B$26,'الملحق ب'!$B$41)))</xm:f>
          </x14:formula1>
          <xm:sqref>G14:G93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6BE6-5EF8-4F7A-BB32-6437F11789FA}">
  <sheetPr>
    <pageSetUpPr autoPageBreaks="0"/>
  </sheetPr>
  <dimension ref="A2:Q100"/>
  <sheetViews>
    <sheetView showGridLines="0" rightToLeft="1" topLeftCell="A34" zoomScale="73" zoomScaleNormal="100" workbookViewId="0">
      <selection activeCell="F16" sqref="F16"/>
    </sheetView>
  </sheetViews>
  <sheetFormatPr defaultColWidth="8.625" defaultRowHeight="14.25"/>
  <cols>
    <col min="1" max="1" width="4.5" style="31" customWidth="1"/>
    <col min="2" max="2" width="45.375" style="31" customWidth="1"/>
    <col min="3" max="3" width="35.625" style="31" customWidth="1"/>
    <col min="4" max="4" width="43" style="31" customWidth="1"/>
    <col min="5" max="6" width="25.375" style="31" customWidth="1"/>
    <col min="7" max="7" width="26.625" style="31" customWidth="1"/>
    <col min="8" max="8" width="23.5" style="31" bestFit="1" customWidth="1"/>
    <col min="9" max="9" width="20.625" style="31" customWidth="1"/>
    <col min="10" max="10" width="18" style="31" customWidth="1"/>
    <col min="11" max="11" width="15.375" style="31" bestFit="1" customWidth="1"/>
    <col min="12" max="12" width="29.625" style="31" customWidth="1"/>
    <col min="13" max="13" width="29.375" style="31" customWidth="1"/>
    <col min="14" max="14" width="21.375" style="31" customWidth="1"/>
    <col min="15" max="15" width="23.625" style="31" customWidth="1"/>
    <col min="16" max="16384" width="8.625" style="31"/>
  </cols>
  <sheetData>
    <row r="2" spans="1:17" ht="18">
      <c r="B2" s="14" t="s">
        <v>250</v>
      </c>
    </row>
    <row r="3" spans="1:17" ht="14.65" customHeight="1">
      <c r="B3" s="146" t="s">
        <v>252</v>
      </c>
      <c r="C3" s="7"/>
      <c r="D3" s="7"/>
      <c r="E3" s="7"/>
      <c r="F3" s="7"/>
      <c r="G3" s="7"/>
      <c r="H3" s="7"/>
      <c r="I3" s="7"/>
      <c r="J3" s="7"/>
      <c r="K3" s="7"/>
      <c r="L3" s="7"/>
    </row>
    <row r="4" spans="1:17" ht="14.65" customHeight="1">
      <c r="B4" s="146"/>
      <c r="C4" s="7"/>
      <c r="D4" s="7"/>
      <c r="E4" s="7"/>
      <c r="F4" s="7"/>
      <c r="G4" s="7"/>
      <c r="H4" s="7"/>
      <c r="I4" s="7"/>
      <c r="J4" s="7"/>
      <c r="K4" s="7"/>
      <c r="L4" s="7"/>
    </row>
    <row r="5" spans="1:17" ht="19.350000000000001" customHeight="1">
      <c r="B5" s="207" t="s">
        <v>265</v>
      </c>
      <c r="C5" s="207"/>
      <c r="D5" s="7"/>
      <c r="E5" s="7"/>
      <c r="F5" s="7"/>
      <c r="G5" s="7"/>
      <c r="H5" s="7"/>
      <c r="I5" s="7"/>
      <c r="J5" s="7"/>
      <c r="K5" s="7"/>
      <c r="L5" s="7"/>
      <c r="M5" s="31" t="s">
        <v>14</v>
      </c>
      <c r="N5" s="31" t="s">
        <v>14</v>
      </c>
    </row>
    <row r="6" spans="1:17" ht="18" customHeight="1">
      <c r="B6" s="36" t="s">
        <v>106</v>
      </c>
      <c r="C6" s="83">
        <v>0</v>
      </c>
      <c r="D6" s="7"/>
      <c r="E6" s="7"/>
      <c r="F6" s="7"/>
      <c r="G6" s="7"/>
      <c r="H6" s="7"/>
      <c r="I6" s="7"/>
      <c r="J6" s="7"/>
      <c r="K6" s="7"/>
      <c r="L6" s="7"/>
    </row>
    <row r="7" spans="1:17" ht="18" customHeight="1">
      <c r="B7" s="36" t="s">
        <v>183</v>
      </c>
      <c r="C7" s="51">
        <f>M93</f>
        <v>0</v>
      </c>
      <c r="D7" s="7"/>
      <c r="E7" s="7"/>
      <c r="F7" s="7"/>
      <c r="G7" s="7"/>
      <c r="H7" s="7"/>
      <c r="I7" s="7"/>
      <c r="J7" s="7"/>
      <c r="K7" s="7"/>
      <c r="L7" s="7"/>
    </row>
    <row r="8" spans="1:17" ht="15">
      <c r="B8" s="36" t="s">
        <v>184</v>
      </c>
      <c r="C8" s="136">
        <f>IFERROR(C7/C6,0)</f>
        <v>0</v>
      </c>
      <c r="D8" s="7"/>
      <c r="E8" s="7"/>
      <c r="F8" s="7"/>
      <c r="G8" s="7"/>
      <c r="H8" s="7"/>
      <c r="I8" s="7"/>
      <c r="J8" s="7"/>
      <c r="K8" s="7"/>
      <c r="L8" s="7"/>
    </row>
    <row r="9" spans="1:17">
      <c r="B9" s="144"/>
      <c r="C9" s="6"/>
      <c r="D9" s="7"/>
      <c r="E9" s="7"/>
      <c r="F9" s="7"/>
      <c r="G9" s="7"/>
      <c r="H9" s="7"/>
      <c r="I9" s="7"/>
      <c r="J9" s="7"/>
      <c r="K9" s="7"/>
      <c r="L9" s="7"/>
    </row>
    <row r="10" spans="1:17" ht="15.75">
      <c r="B10" s="207" t="s">
        <v>186</v>
      </c>
      <c r="C10" s="207"/>
      <c r="D10" s="207"/>
      <c r="E10" s="207"/>
      <c r="F10" s="207"/>
      <c r="G10" s="207"/>
      <c r="H10" s="207"/>
      <c r="I10" s="207"/>
      <c r="J10" s="207"/>
      <c r="K10" s="207"/>
      <c r="L10" s="207"/>
      <c r="M10" s="207"/>
    </row>
    <row r="11" spans="1:17" ht="27">
      <c r="B11" s="52" t="s">
        <v>185</v>
      </c>
      <c r="C11" s="52" t="s">
        <v>187</v>
      </c>
      <c r="D11" s="52" t="s">
        <v>188</v>
      </c>
      <c r="E11" s="52" t="s">
        <v>264</v>
      </c>
      <c r="F11" s="52" t="s">
        <v>93</v>
      </c>
      <c r="G11" s="52" t="s">
        <v>94</v>
      </c>
      <c r="H11" s="52" t="s">
        <v>253</v>
      </c>
      <c r="I11" s="52" t="s">
        <v>144</v>
      </c>
      <c r="J11" s="52" t="s">
        <v>145</v>
      </c>
      <c r="K11" s="52" t="s">
        <v>146</v>
      </c>
      <c r="L11" s="52" t="s">
        <v>189</v>
      </c>
      <c r="M11" s="52" t="s">
        <v>88</v>
      </c>
    </row>
    <row r="12" spans="1:17" ht="19.5" customHeight="1">
      <c r="A12" s="122">
        <v>1</v>
      </c>
      <c r="B12" s="166"/>
      <c r="C12" s="166"/>
      <c r="D12" s="167"/>
      <c r="E12" s="167"/>
      <c r="F12" s="166"/>
      <c r="G12" s="166"/>
      <c r="H12" s="166"/>
      <c r="I12" s="168"/>
      <c r="J12" s="126">
        <f>IFERROR(INDEX('الملحق ب'!$C$4:$C$41,MATCH('القسم 5. النفقات الرأسمالية'!H12,'الملحق ب'!$B$4:$B$41,0)),0)</f>
        <v>0</v>
      </c>
      <c r="K12" s="126">
        <f>IF(I12&lt;=0,J12,I12)</f>
        <v>0</v>
      </c>
      <c r="L12" s="53">
        <v>0</v>
      </c>
      <c r="M12" s="54">
        <f>L12*K12</f>
        <v>0</v>
      </c>
    </row>
    <row r="13" spans="1:17" ht="19.5" customHeight="1">
      <c r="A13" s="122">
        <v>2</v>
      </c>
      <c r="B13" s="166"/>
      <c r="C13" s="166"/>
      <c r="D13" s="167"/>
      <c r="E13" s="167"/>
      <c r="F13" s="166"/>
      <c r="G13" s="166"/>
      <c r="H13" s="166"/>
      <c r="I13" s="168"/>
      <c r="J13" s="126">
        <f>IFERROR(INDEX('الملحق ب'!$C$4:$C$41,MATCH('القسم 5. النفقات الرأسمالية'!H13,'الملحق ب'!$B$4:$B$41,0)),0)</f>
        <v>0</v>
      </c>
      <c r="K13" s="126">
        <f t="shared" ref="K13:K76" si="0">IF(I13&lt;=0,J13,I13)</f>
        <v>0</v>
      </c>
      <c r="L13" s="53">
        <v>0</v>
      </c>
      <c r="M13" s="54">
        <f t="shared" ref="M13:M76" si="1">L13*K13</f>
        <v>0</v>
      </c>
    </row>
    <row r="14" spans="1:17" ht="19.5" customHeight="1">
      <c r="A14" s="122">
        <v>3</v>
      </c>
      <c r="B14" s="166"/>
      <c r="C14" s="166"/>
      <c r="D14" s="167"/>
      <c r="E14" s="167"/>
      <c r="F14" s="166"/>
      <c r="G14" s="166"/>
      <c r="H14" s="166"/>
      <c r="I14" s="168"/>
      <c r="J14" s="126">
        <f>IFERROR(INDEX('الملحق ب'!$C$4:$C$41,MATCH('القسم 5. النفقات الرأسمالية'!H14,'الملحق ب'!$B$4:$B$41,0)),0)</f>
        <v>0</v>
      </c>
      <c r="K14" s="126">
        <f t="shared" si="0"/>
        <v>0</v>
      </c>
      <c r="L14" s="53">
        <v>0</v>
      </c>
      <c r="M14" s="54">
        <f t="shared" si="1"/>
        <v>0</v>
      </c>
    </row>
    <row r="15" spans="1:17" ht="19.5" customHeight="1">
      <c r="A15" s="122">
        <v>4</v>
      </c>
      <c r="B15" s="166"/>
      <c r="C15" s="166"/>
      <c r="D15" s="167"/>
      <c r="E15" s="167"/>
      <c r="F15" s="166"/>
      <c r="G15" s="166"/>
      <c r="H15" s="166"/>
      <c r="I15" s="168"/>
      <c r="J15" s="126">
        <f>IFERROR(INDEX('الملحق ب'!$C$4:$C$41,MATCH('القسم 5. النفقات الرأسمالية'!H15,'الملحق ب'!$B$4:$B$41,0)),0)</f>
        <v>0</v>
      </c>
      <c r="K15" s="126">
        <f t="shared" si="0"/>
        <v>0</v>
      </c>
      <c r="L15" s="53">
        <v>0</v>
      </c>
      <c r="M15" s="54">
        <f t="shared" si="1"/>
        <v>0</v>
      </c>
      <c r="Q15" s="145" t="s">
        <v>118</v>
      </c>
    </row>
    <row r="16" spans="1:17" ht="19.5" customHeight="1">
      <c r="A16" s="122">
        <v>5</v>
      </c>
      <c r="B16" s="166"/>
      <c r="C16" s="166"/>
      <c r="D16" s="167"/>
      <c r="E16" s="167"/>
      <c r="F16" s="166"/>
      <c r="G16" s="166"/>
      <c r="H16" s="166"/>
      <c r="I16" s="168"/>
      <c r="J16" s="126">
        <f>IFERROR(INDEX('الملحق ب'!$C$4:$C$41,MATCH('القسم 5. النفقات الرأسمالية'!H16,'الملحق ب'!$B$4:$B$41,0)),0)</f>
        <v>0</v>
      </c>
      <c r="K16" s="126">
        <f t="shared" si="0"/>
        <v>0</v>
      </c>
      <c r="L16" s="53">
        <v>0</v>
      </c>
      <c r="M16" s="54">
        <f t="shared" si="1"/>
        <v>0</v>
      </c>
      <c r="Q16" s="145" t="s">
        <v>107</v>
      </c>
    </row>
    <row r="17" spans="1:17" ht="19.5" customHeight="1">
      <c r="A17" s="122">
        <v>6</v>
      </c>
      <c r="B17" s="166"/>
      <c r="C17" s="166"/>
      <c r="D17" s="167"/>
      <c r="E17" s="167"/>
      <c r="F17" s="166"/>
      <c r="G17" s="166"/>
      <c r="H17" s="166"/>
      <c r="I17" s="168"/>
      <c r="J17" s="126">
        <f>IFERROR(INDEX('الملحق ب'!$C$4:$C$41,MATCH('القسم 5. النفقات الرأسمالية'!H17,'الملحق ب'!$B$4:$B$41,0)),0)</f>
        <v>0</v>
      </c>
      <c r="K17" s="126">
        <f t="shared" si="0"/>
        <v>0</v>
      </c>
      <c r="L17" s="53">
        <v>0</v>
      </c>
      <c r="M17" s="54">
        <f t="shared" si="1"/>
        <v>0</v>
      </c>
      <c r="Q17" s="145" t="s">
        <v>108</v>
      </c>
    </row>
    <row r="18" spans="1:17" ht="19.5" customHeight="1">
      <c r="A18" s="122">
        <v>7</v>
      </c>
      <c r="B18" s="166"/>
      <c r="C18" s="166"/>
      <c r="D18" s="167"/>
      <c r="E18" s="167"/>
      <c r="F18" s="166"/>
      <c r="G18" s="166"/>
      <c r="H18" s="166"/>
      <c r="I18" s="168"/>
      <c r="J18" s="126">
        <f>IFERROR(INDEX('الملحق ب'!$C$4:$C$41,MATCH('القسم 5. النفقات الرأسمالية'!H18,'الملحق ب'!$B$4:$B$41,0)),0)</f>
        <v>0</v>
      </c>
      <c r="K18" s="126">
        <f t="shared" si="0"/>
        <v>0</v>
      </c>
      <c r="L18" s="53">
        <v>0</v>
      </c>
      <c r="M18" s="54">
        <f t="shared" si="1"/>
        <v>0</v>
      </c>
      <c r="Q18" s="145" t="s">
        <v>109</v>
      </c>
    </row>
    <row r="19" spans="1:17" ht="19.5" customHeight="1">
      <c r="A19" s="122">
        <v>8</v>
      </c>
      <c r="B19" s="166"/>
      <c r="C19" s="166"/>
      <c r="D19" s="167"/>
      <c r="E19" s="167"/>
      <c r="F19" s="166"/>
      <c r="G19" s="166"/>
      <c r="H19" s="166"/>
      <c r="I19" s="168"/>
      <c r="J19" s="126">
        <f>IFERROR(INDEX('الملحق ب'!$C$4:$C$41,MATCH('القسم 5. النفقات الرأسمالية'!H19,'الملحق ب'!$B$4:$B$41,0)),0)</f>
        <v>0</v>
      </c>
      <c r="K19" s="126">
        <f t="shared" si="0"/>
        <v>0</v>
      </c>
      <c r="L19" s="53">
        <v>0</v>
      </c>
      <c r="M19" s="54">
        <f t="shared" si="1"/>
        <v>0</v>
      </c>
      <c r="Q19" s="145" t="s">
        <v>110</v>
      </c>
    </row>
    <row r="20" spans="1:17" ht="19.5" customHeight="1">
      <c r="A20" s="122">
        <v>9</v>
      </c>
      <c r="B20" s="166"/>
      <c r="C20" s="166"/>
      <c r="D20" s="167"/>
      <c r="E20" s="167"/>
      <c r="F20" s="166"/>
      <c r="G20" s="166"/>
      <c r="H20" s="166"/>
      <c r="I20" s="168"/>
      <c r="J20" s="126">
        <f>IFERROR(INDEX('الملحق ب'!$C$4:$C$41,MATCH('القسم 5. النفقات الرأسمالية'!H20,'الملحق ب'!$B$4:$B$41,0)),0)</f>
        <v>0</v>
      </c>
      <c r="K20" s="126">
        <f t="shared" si="0"/>
        <v>0</v>
      </c>
      <c r="L20" s="53">
        <v>0</v>
      </c>
      <c r="M20" s="54">
        <f t="shared" si="1"/>
        <v>0</v>
      </c>
      <c r="Q20" s="145" t="s">
        <v>111</v>
      </c>
    </row>
    <row r="21" spans="1:17" ht="19.5" customHeight="1">
      <c r="A21" s="122">
        <v>10</v>
      </c>
      <c r="B21" s="166"/>
      <c r="C21" s="166"/>
      <c r="D21" s="167"/>
      <c r="E21" s="167"/>
      <c r="F21" s="166"/>
      <c r="G21" s="166"/>
      <c r="H21" s="166"/>
      <c r="I21" s="168"/>
      <c r="J21" s="126">
        <f>IFERROR(INDEX('الملحق ب'!$C$4:$C$41,MATCH('القسم 5. النفقات الرأسمالية'!H21,'الملحق ب'!$B$4:$B$41,0)),0)</f>
        <v>0</v>
      </c>
      <c r="K21" s="126">
        <f t="shared" si="0"/>
        <v>0</v>
      </c>
      <c r="L21" s="53">
        <v>0</v>
      </c>
      <c r="M21" s="54">
        <f t="shared" si="1"/>
        <v>0</v>
      </c>
      <c r="Q21" s="145" t="s">
        <v>112</v>
      </c>
    </row>
    <row r="22" spans="1:17" ht="19.5" customHeight="1">
      <c r="A22" s="122">
        <v>11</v>
      </c>
      <c r="B22" s="166"/>
      <c r="C22" s="166"/>
      <c r="D22" s="167"/>
      <c r="E22" s="167"/>
      <c r="F22" s="166"/>
      <c r="G22" s="166"/>
      <c r="H22" s="166"/>
      <c r="I22" s="168"/>
      <c r="J22" s="126">
        <f>IFERROR(INDEX('الملحق ب'!$C$4:$C$41,MATCH('القسم 5. النفقات الرأسمالية'!H22,'الملحق ب'!$B$4:$B$41,0)),0)</f>
        <v>0</v>
      </c>
      <c r="K22" s="126">
        <f t="shared" si="0"/>
        <v>0</v>
      </c>
      <c r="L22" s="53">
        <v>0</v>
      </c>
      <c r="M22" s="54">
        <f t="shared" si="1"/>
        <v>0</v>
      </c>
      <c r="Q22" s="145" t="s">
        <v>113</v>
      </c>
    </row>
    <row r="23" spans="1:17" ht="19.5" customHeight="1">
      <c r="A23" s="122">
        <v>12</v>
      </c>
      <c r="B23" s="166"/>
      <c r="C23" s="166"/>
      <c r="D23" s="167"/>
      <c r="E23" s="167"/>
      <c r="F23" s="166"/>
      <c r="G23" s="166"/>
      <c r="H23" s="166"/>
      <c r="I23" s="168"/>
      <c r="J23" s="126">
        <f>IFERROR(INDEX('الملحق ب'!$C$4:$C$41,MATCH('القسم 5. النفقات الرأسمالية'!H23,'الملحق ب'!$B$4:$B$41,0)),0)</f>
        <v>0</v>
      </c>
      <c r="K23" s="126">
        <f t="shared" si="0"/>
        <v>0</v>
      </c>
      <c r="L23" s="53">
        <v>0</v>
      </c>
      <c r="M23" s="54">
        <f t="shared" si="1"/>
        <v>0</v>
      </c>
      <c r="Q23" s="145" t="s">
        <v>114</v>
      </c>
    </row>
    <row r="24" spans="1:17" ht="19.5" customHeight="1">
      <c r="A24" s="122">
        <v>13</v>
      </c>
      <c r="B24" s="166"/>
      <c r="C24" s="166"/>
      <c r="D24" s="167"/>
      <c r="E24" s="167"/>
      <c r="F24" s="166"/>
      <c r="G24" s="166"/>
      <c r="H24" s="166"/>
      <c r="I24" s="168"/>
      <c r="J24" s="126">
        <f>IFERROR(INDEX('الملحق ب'!$C$4:$C$41,MATCH('القسم 5. النفقات الرأسمالية'!H24,'الملحق ب'!$B$4:$B$41,0)),0)</f>
        <v>0</v>
      </c>
      <c r="K24" s="126">
        <f t="shared" si="0"/>
        <v>0</v>
      </c>
      <c r="L24" s="53">
        <v>0</v>
      </c>
      <c r="M24" s="54">
        <f t="shared" si="1"/>
        <v>0</v>
      </c>
      <c r="Q24" s="145" t="s">
        <v>115</v>
      </c>
    </row>
    <row r="25" spans="1:17" ht="19.5" customHeight="1">
      <c r="A25" s="122">
        <v>14</v>
      </c>
      <c r="B25" s="166"/>
      <c r="C25" s="166"/>
      <c r="D25" s="167"/>
      <c r="E25" s="167"/>
      <c r="F25" s="166"/>
      <c r="G25" s="166"/>
      <c r="H25" s="166"/>
      <c r="I25" s="168"/>
      <c r="J25" s="126">
        <f>IFERROR(INDEX('الملحق ب'!$C$4:$C$41,MATCH('القسم 5. النفقات الرأسمالية'!H25,'الملحق ب'!$B$4:$B$41,0)),0)</f>
        <v>0</v>
      </c>
      <c r="K25" s="126">
        <f t="shared" si="0"/>
        <v>0</v>
      </c>
      <c r="L25" s="53">
        <v>0</v>
      </c>
      <c r="M25" s="54">
        <f t="shared" si="1"/>
        <v>0</v>
      </c>
      <c r="Q25" s="145" t="s">
        <v>116</v>
      </c>
    </row>
    <row r="26" spans="1:17" ht="19.5" customHeight="1">
      <c r="A26" s="122">
        <v>15</v>
      </c>
      <c r="B26" s="166"/>
      <c r="C26" s="166"/>
      <c r="D26" s="167"/>
      <c r="E26" s="167"/>
      <c r="F26" s="166"/>
      <c r="G26" s="166"/>
      <c r="H26" s="166"/>
      <c r="I26" s="168"/>
      <c r="J26" s="126">
        <f>IFERROR(INDEX('الملحق ب'!$C$4:$C$41,MATCH('القسم 5. النفقات الرأسمالية'!H26,'الملحق ب'!$B$4:$B$41,0)),0)</f>
        <v>0</v>
      </c>
      <c r="K26" s="126">
        <f t="shared" si="0"/>
        <v>0</v>
      </c>
      <c r="L26" s="53">
        <v>0</v>
      </c>
      <c r="M26" s="54">
        <f t="shared" si="1"/>
        <v>0</v>
      </c>
    </row>
    <row r="27" spans="1:17" ht="19.5" customHeight="1">
      <c r="A27" s="122">
        <v>16</v>
      </c>
      <c r="B27" s="166"/>
      <c r="C27" s="166"/>
      <c r="D27" s="167"/>
      <c r="E27" s="167"/>
      <c r="F27" s="166"/>
      <c r="G27" s="166"/>
      <c r="H27" s="166"/>
      <c r="I27" s="168"/>
      <c r="J27" s="126">
        <f>IFERROR(INDEX('الملحق ب'!$C$4:$C$41,MATCH('القسم 5. النفقات الرأسمالية'!H27,'الملحق ب'!$B$4:$B$41,0)),0)</f>
        <v>0</v>
      </c>
      <c r="K27" s="126">
        <f t="shared" si="0"/>
        <v>0</v>
      </c>
      <c r="L27" s="53">
        <v>0</v>
      </c>
      <c r="M27" s="54">
        <f t="shared" si="1"/>
        <v>0</v>
      </c>
    </row>
    <row r="28" spans="1:17" ht="19.5" customHeight="1">
      <c r="A28" s="122">
        <v>17</v>
      </c>
      <c r="B28" s="166"/>
      <c r="C28" s="166"/>
      <c r="D28" s="167"/>
      <c r="E28" s="167"/>
      <c r="F28" s="166"/>
      <c r="G28" s="166"/>
      <c r="H28" s="166"/>
      <c r="I28" s="168"/>
      <c r="J28" s="126">
        <f>IFERROR(INDEX('الملحق ب'!$C$4:$C$41,MATCH('القسم 5. النفقات الرأسمالية'!H28,'الملحق ب'!$B$4:$B$41,0)),0)</f>
        <v>0</v>
      </c>
      <c r="K28" s="126">
        <f t="shared" si="0"/>
        <v>0</v>
      </c>
      <c r="L28" s="53">
        <v>0</v>
      </c>
      <c r="M28" s="54">
        <f t="shared" si="1"/>
        <v>0</v>
      </c>
    </row>
    <row r="29" spans="1:17" ht="19.5" customHeight="1">
      <c r="A29" s="122">
        <v>18</v>
      </c>
      <c r="B29" s="166"/>
      <c r="C29" s="166"/>
      <c r="D29" s="167"/>
      <c r="E29" s="167"/>
      <c r="F29" s="166"/>
      <c r="G29" s="166"/>
      <c r="H29" s="166"/>
      <c r="I29" s="168"/>
      <c r="J29" s="126">
        <f>IFERROR(INDEX('الملحق ب'!$C$4:$C$41,MATCH('القسم 5. النفقات الرأسمالية'!H29,'الملحق ب'!$B$4:$B$41,0)),0)</f>
        <v>0</v>
      </c>
      <c r="K29" s="126">
        <f t="shared" si="0"/>
        <v>0</v>
      </c>
      <c r="L29" s="53">
        <v>0</v>
      </c>
      <c r="M29" s="54">
        <f t="shared" si="1"/>
        <v>0</v>
      </c>
    </row>
    <row r="30" spans="1:17" ht="19.5" customHeight="1">
      <c r="A30" s="122">
        <v>19</v>
      </c>
      <c r="B30" s="166"/>
      <c r="C30" s="166"/>
      <c r="D30" s="167"/>
      <c r="E30" s="167"/>
      <c r="F30" s="166"/>
      <c r="G30" s="166"/>
      <c r="H30" s="166"/>
      <c r="I30" s="168"/>
      <c r="J30" s="126">
        <f>IFERROR(INDEX('الملحق ب'!$C$4:$C$41,MATCH('القسم 5. النفقات الرأسمالية'!H30,'الملحق ب'!$B$4:$B$41,0)),0)</f>
        <v>0</v>
      </c>
      <c r="K30" s="126">
        <f t="shared" si="0"/>
        <v>0</v>
      </c>
      <c r="L30" s="53">
        <v>0</v>
      </c>
      <c r="M30" s="54">
        <f t="shared" si="1"/>
        <v>0</v>
      </c>
    </row>
    <row r="31" spans="1:17" ht="19.5" customHeight="1">
      <c r="A31" s="122">
        <v>20</v>
      </c>
      <c r="B31" s="166"/>
      <c r="C31" s="166"/>
      <c r="D31" s="167"/>
      <c r="E31" s="167"/>
      <c r="F31" s="166"/>
      <c r="G31" s="166"/>
      <c r="H31" s="166"/>
      <c r="I31" s="168"/>
      <c r="J31" s="126">
        <f>IFERROR(INDEX('الملحق ب'!$C$4:$C$41,MATCH('القسم 5. النفقات الرأسمالية'!H31,'الملحق ب'!$B$4:$B$41,0)),0)</f>
        <v>0</v>
      </c>
      <c r="K31" s="126">
        <f t="shared" si="0"/>
        <v>0</v>
      </c>
      <c r="L31" s="53">
        <v>0</v>
      </c>
      <c r="M31" s="54">
        <f t="shared" si="1"/>
        <v>0</v>
      </c>
    </row>
    <row r="32" spans="1:17" ht="19.5" customHeight="1">
      <c r="A32" s="122">
        <v>21</v>
      </c>
      <c r="B32" s="166"/>
      <c r="C32" s="166"/>
      <c r="D32" s="167"/>
      <c r="E32" s="167"/>
      <c r="F32" s="166"/>
      <c r="G32" s="166"/>
      <c r="H32" s="166"/>
      <c r="I32" s="168"/>
      <c r="J32" s="126">
        <f>IFERROR(INDEX('الملحق ب'!$C$4:$C$41,MATCH('القسم 5. النفقات الرأسمالية'!H32,'الملحق ب'!$B$4:$B$41,0)),0)</f>
        <v>0</v>
      </c>
      <c r="K32" s="126">
        <f t="shared" si="0"/>
        <v>0</v>
      </c>
      <c r="L32" s="53">
        <v>0</v>
      </c>
      <c r="M32" s="54">
        <f t="shared" si="1"/>
        <v>0</v>
      </c>
    </row>
    <row r="33" spans="1:13" ht="19.5" customHeight="1">
      <c r="A33" s="122">
        <v>22</v>
      </c>
      <c r="B33" s="166"/>
      <c r="C33" s="166"/>
      <c r="D33" s="167"/>
      <c r="E33" s="167"/>
      <c r="F33" s="166"/>
      <c r="G33" s="166"/>
      <c r="H33" s="166"/>
      <c r="I33" s="168"/>
      <c r="J33" s="126">
        <f>IFERROR(INDEX('الملحق ب'!$C$4:$C$41,MATCH('القسم 5. النفقات الرأسمالية'!H33,'الملحق ب'!$B$4:$B$41,0)),0)</f>
        <v>0</v>
      </c>
      <c r="K33" s="126">
        <f t="shared" si="0"/>
        <v>0</v>
      </c>
      <c r="L33" s="53">
        <v>0</v>
      </c>
      <c r="M33" s="54">
        <f t="shared" si="1"/>
        <v>0</v>
      </c>
    </row>
    <row r="34" spans="1:13" ht="19.5" customHeight="1">
      <c r="A34" s="122">
        <v>23</v>
      </c>
      <c r="B34" s="166"/>
      <c r="C34" s="166"/>
      <c r="D34" s="167"/>
      <c r="E34" s="167"/>
      <c r="F34" s="166"/>
      <c r="G34" s="166"/>
      <c r="H34" s="166"/>
      <c r="I34" s="168"/>
      <c r="J34" s="126">
        <f>IFERROR(INDEX('الملحق ب'!$C$4:$C$41,MATCH('القسم 5. النفقات الرأسمالية'!H34,'الملحق ب'!$B$4:$B$41,0)),0)</f>
        <v>0</v>
      </c>
      <c r="K34" s="126">
        <f t="shared" si="0"/>
        <v>0</v>
      </c>
      <c r="L34" s="53">
        <v>0</v>
      </c>
      <c r="M34" s="54">
        <f t="shared" si="1"/>
        <v>0</v>
      </c>
    </row>
    <row r="35" spans="1:13" ht="19.5" customHeight="1">
      <c r="A35" s="122">
        <v>24</v>
      </c>
      <c r="B35" s="166"/>
      <c r="C35" s="166"/>
      <c r="D35" s="167"/>
      <c r="E35" s="167"/>
      <c r="F35" s="166"/>
      <c r="G35" s="166"/>
      <c r="H35" s="166"/>
      <c r="I35" s="168"/>
      <c r="J35" s="126">
        <f>IFERROR(INDEX('الملحق ب'!$C$4:$C$41,MATCH('القسم 5. النفقات الرأسمالية'!H35,'الملحق ب'!$B$4:$B$41,0)),0)</f>
        <v>0</v>
      </c>
      <c r="K35" s="126">
        <f t="shared" si="0"/>
        <v>0</v>
      </c>
      <c r="L35" s="53">
        <v>0</v>
      </c>
      <c r="M35" s="54">
        <f t="shared" si="1"/>
        <v>0</v>
      </c>
    </row>
    <row r="36" spans="1:13" ht="19.5" customHeight="1">
      <c r="A36" s="122">
        <v>25</v>
      </c>
      <c r="B36" s="166"/>
      <c r="C36" s="166"/>
      <c r="D36" s="167"/>
      <c r="E36" s="167"/>
      <c r="F36" s="166"/>
      <c r="G36" s="166"/>
      <c r="H36" s="166"/>
      <c r="I36" s="168"/>
      <c r="J36" s="126">
        <f>IFERROR(INDEX('الملحق ب'!$C$4:$C$41,MATCH('القسم 5. النفقات الرأسمالية'!H36,'الملحق ب'!$B$4:$B$41,0)),0)</f>
        <v>0</v>
      </c>
      <c r="K36" s="126">
        <f t="shared" si="0"/>
        <v>0</v>
      </c>
      <c r="L36" s="53">
        <v>0</v>
      </c>
      <c r="M36" s="54">
        <f t="shared" si="1"/>
        <v>0</v>
      </c>
    </row>
    <row r="37" spans="1:13" ht="19.5" customHeight="1">
      <c r="A37" s="122">
        <v>26</v>
      </c>
      <c r="B37" s="166"/>
      <c r="C37" s="166"/>
      <c r="D37" s="167"/>
      <c r="E37" s="167"/>
      <c r="F37" s="166"/>
      <c r="G37" s="166"/>
      <c r="H37" s="166"/>
      <c r="I37" s="168"/>
      <c r="J37" s="126">
        <f>IFERROR(INDEX('الملحق ب'!$C$4:$C$41,MATCH('القسم 5. النفقات الرأسمالية'!H37,'الملحق ب'!$B$4:$B$41,0)),0)</f>
        <v>0</v>
      </c>
      <c r="K37" s="126">
        <f t="shared" si="0"/>
        <v>0</v>
      </c>
      <c r="L37" s="53">
        <v>0</v>
      </c>
      <c r="M37" s="54">
        <f t="shared" si="1"/>
        <v>0</v>
      </c>
    </row>
    <row r="38" spans="1:13" ht="19.5" customHeight="1">
      <c r="A38" s="122">
        <v>27</v>
      </c>
      <c r="B38" s="166"/>
      <c r="C38" s="166"/>
      <c r="D38" s="167"/>
      <c r="E38" s="167"/>
      <c r="F38" s="166"/>
      <c r="G38" s="166"/>
      <c r="H38" s="166"/>
      <c r="I38" s="168"/>
      <c r="J38" s="126">
        <f>IFERROR(INDEX('الملحق ب'!$C$4:$C$41,MATCH('القسم 5. النفقات الرأسمالية'!H38,'الملحق ب'!$B$4:$B$41,0)),0)</f>
        <v>0</v>
      </c>
      <c r="K38" s="126">
        <f t="shared" si="0"/>
        <v>0</v>
      </c>
      <c r="L38" s="53">
        <v>0</v>
      </c>
      <c r="M38" s="54">
        <f t="shared" si="1"/>
        <v>0</v>
      </c>
    </row>
    <row r="39" spans="1:13" ht="19.5" customHeight="1">
      <c r="A39" s="122">
        <v>28</v>
      </c>
      <c r="B39" s="166"/>
      <c r="C39" s="166"/>
      <c r="D39" s="167"/>
      <c r="E39" s="167"/>
      <c r="F39" s="166"/>
      <c r="G39" s="166"/>
      <c r="H39" s="166"/>
      <c r="I39" s="168"/>
      <c r="J39" s="126">
        <f>IFERROR(INDEX('الملحق ب'!$C$4:$C$41,MATCH('القسم 5. النفقات الرأسمالية'!H39,'الملحق ب'!$B$4:$B$41,0)),0)</f>
        <v>0</v>
      </c>
      <c r="K39" s="126">
        <f t="shared" si="0"/>
        <v>0</v>
      </c>
      <c r="L39" s="53">
        <v>0</v>
      </c>
      <c r="M39" s="54">
        <f t="shared" si="1"/>
        <v>0</v>
      </c>
    </row>
    <row r="40" spans="1:13" ht="19.5" customHeight="1">
      <c r="A40" s="122">
        <v>29</v>
      </c>
      <c r="B40" s="166"/>
      <c r="C40" s="166"/>
      <c r="D40" s="167"/>
      <c r="E40" s="167"/>
      <c r="F40" s="166"/>
      <c r="G40" s="166"/>
      <c r="H40" s="166"/>
      <c r="I40" s="168"/>
      <c r="J40" s="126">
        <f>IFERROR(INDEX('الملحق ب'!$C$4:$C$41,MATCH('القسم 5. النفقات الرأسمالية'!H40,'الملحق ب'!$B$4:$B$41,0)),0)</f>
        <v>0</v>
      </c>
      <c r="K40" s="126">
        <f t="shared" si="0"/>
        <v>0</v>
      </c>
      <c r="L40" s="53">
        <v>0</v>
      </c>
      <c r="M40" s="54">
        <f t="shared" si="1"/>
        <v>0</v>
      </c>
    </row>
    <row r="41" spans="1:13" ht="19.5" customHeight="1">
      <c r="A41" s="122">
        <v>30</v>
      </c>
      <c r="B41" s="166"/>
      <c r="C41" s="166"/>
      <c r="D41" s="167"/>
      <c r="E41" s="167"/>
      <c r="F41" s="166"/>
      <c r="G41" s="166"/>
      <c r="H41" s="166"/>
      <c r="I41" s="168"/>
      <c r="J41" s="126">
        <f>IFERROR(INDEX('الملحق ب'!$C$4:$C$41,MATCH('القسم 5. النفقات الرأسمالية'!H41,'الملحق ب'!$B$4:$B$41,0)),0)</f>
        <v>0</v>
      </c>
      <c r="K41" s="126">
        <f t="shared" si="0"/>
        <v>0</v>
      </c>
      <c r="L41" s="53">
        <v>0</v>
      </c>
      <c r="M41" s="54">
        <f t="shared" si="1"/>
        <v>0</v>
      </c>
    </row>
    <row r="42" spans="1:13" ht="19.5" customHeight="1">
      <c r="A42" s="122">
        <v>31</v>
      </c>
      <c r="B42" s="166"/>
      <c r="C42" s="166"/>
      <c r="D42" s="167"/>
      <c r="E42" s="167"/>
      <c r="F42" s="166"/>
      <c r="G42" s="166"/>
      <c r="H42" s="166"/>
      <c r="I42" s="168"/>
      <c r="J42" s="126">
        <f>IFERROR(INDEX('الملحق ب'!$C$4:$C$41,MATCH('القسم 5. النفقات الرأسمالية'!H42,'الملحق ب'!$B$4:$B$41,0)),0)</f>
        <v>0</v>
      </c>
      <c r="K42" s="126">
        <f t="shared" si="0"/>
        <v>0</v>
      </c>
      <c r="L42" s="53">
        <v>0</v>
      </c>
      <c r="M42" s="54">
        <f t="shared" si="1"/>
        <v>0</v>
      </c>
    </row>
    <row r="43" spans="1:13" ht="19.5" customHeight="1">
      <c r="A43" s="122">
        <v>32</v>
      </c>
      <c r="B43" s="166"/>
      <c r="C43" s="166"/>
      <c r="D43" s="167"/>
      <c r="E43" s="167"/>
      <c r="F43" s="166"/>
      <c r="G43" s="166"/>
      <c r="H43" s="166"/>
      <c r="I43" s="168"/>
      <c r="J43" s="126">
        <f>IFERROR(INDEX('الملحق ب'!$C$4:$C$41,MATCH('القسم 5. النفقات الرأسمالية'!H43,'الملحق ب'!$B$4:$B$41,0)),0)</f>
        <v>0</v>
      </c>
      <c r="K43" s="126">
        <f t="shared" si="0"/>
        <v>0</v>
      </c>
      <c r="L43" s="53">
        <v>0</v>
      </c>
      <c r="M43" s="54">
        <f t="shared" si="1"/>
        <v>0</v>
      </c>
    </row>
    <row r="44" spans="1:13" ht="19.5" customHeight="1">
      <c r="A44" s="122">
        <v>33</v>
      </c>
      <c r="B44" s="166"/>
      <c r="C44" s="166"/>
      <c r="D44" s="167"/>
      <c r="E44" s="167"/>
      <c r="F44" s="166"/>
      <c r="G44" s="166"/>
      <c r="H44" s="166"/>
      <c r="I44" s="168"/>
      <c r="J44" s="126">
        <f>IFERROR(INDEX('الملحق ب'!$C$4:$C$41,MATCH('القسم 5. النفقات الرأسمالية'!H44,'الملحق ب'!$B$4:$B$41,0)),0)</f>
        <v>0</v>
      </c>
      <c r="K44" s="126">
        <f t="shared" si="0"/>
        <v>0</v>
      </c>
      <c r="L44" s="53">
        <v>0</v>
      </c>
      <c r="M44" s="54">
        <f t="shared" si="1"/>
        <v>0</v>
      </c>
    </row>
    <row r="45" spans="1:13" ht="19.5" customHeight="1">
      <c r="A45" s="122">
        <v>34</v>
      </c>
      <c r="B45" s="166"/>
      <c r="C45" s="166"/>
      <c r="D45" s="167"/>
      <c r="E45" s="167"/>
      <c r="F45" s="166"/>
      <c r="G45" s="166"/>
      <c r="H45" s="166"/>
      <c r="I45" s="168"/>
      <c r="J45" s="126">
        <f>IFERROR(INDEX('الملحق ب'!$C$4:$C$41,MATCH('القسم 5. النفقات الرأسمالية'!H45,'الملحق ب'!$B$4:$B$41,0)),0)</f>
        <v>0</v>
      </c>
      <c r="K45" s="126">
        <f t="shared" si="0"/>
        <v>0</v>
      </c>
      <c r="L45" s="53">
        <v>0</v>
      </c>
      <c r="M45" s="54">
        <f t="shared" si="1"/>
        <v>0</v>
      </c>
    </row>
    <row r="46" spans="1:13" ht="19.5" customHeight="1">
      <c r="A46" s="122">
        <v>35</v>
      </c>
      <c r="B46" s="166"/>
      <c r="C46" s="166"/>
      <c r="D46" s="167"/>
      <c r="E46" s="167"/>
      <c r="F46" s="166"/>
      <c r="G46" s="166"/>
      <c r="H46" s="166"/>
      <c r="I46" s="168"/>
      <c r="J46" s="126">
        <f>IFERROR(INDEX('الملحق ب'!$C$4:$C$41,MATCH('القسم 5. النفقات الرأسمالية'!H46,'الملحق ب'!$B$4:$B$41,0)),0)</f>
        <v>0</v>
      </c>
      <c r="K46" s="126">
        <f t="shared" si="0"/>
        <v>0</v>
      </c>
      <c r="L46" s="53">
        <v>0</v>
      </c>
      <c r="M46" s="54">
        <f t="shared" si="1"/>
        <v>0</v>
      </c>
    </row>
    <row r="47" spans="1:13" ht="19.5" customHeight="1">
      <c r="A47" s="122">
        <v>36</v>
      </c>
      <c r="B47" s="166"/>
      <c r="C47" s="166"/>
      <c r="D47" s="167"/>
      <c r="E47" s="167"/>
      <c r="F47" s="166"/>
      <c r="G47" s="166"/>
      <c r="H47" s="166"/>
      <c r="I47" s="168"/>
      <c r="J47" s="126">
        <f>IFERROR(INDEX('الملحق ب'!$C$4:$C$41,MATCH('القسم 5. النفقات الرأسمالية'!H47,'الملحق ب'!$B$4:$B$41,0)),0)</f>
        <v>0</v>
      </c>
      <c r="K47" s="126">
        <f t="shared" si="0"/>
        <v>0</v>
      </c>
      <c r="L47" s="53">
        <v>0</v>
      </c>
      <c r="M47" s="54">
        <f t="shared" si="1"/>
        <v>0</v>
      </c>
    </row>
    <row r="48" spans="1:13" ht="19.5" customHeight="1">
      <c r="A48" s="122">
        <v>37</v>
      </c>
      <c r="B48" s="166"/>
      <c r="C48" s="166"/>
      <c r="D48" s="167"/>
      <c r="E48" s="167"/>
      <c r="F48" s="166"/>
      <c r="G48" s="166"/>
      <c r="H48" s="166"/>
      <c r="I48" s="168"/>
      <c r="J48" s="126">
        <f>IFERROR(INDEX('الملحق ب'!$C$4:$C$41,MATCH('القسم 5. النفقات الرأسمالية'!H48,'الملحق ب'!$B$4:$B$41,0)),0)</f>
        <v>0</v>
      </c>
      <c r="K48" s="126">
        <f t="shared" si="0"/>
        <v>0</v>
      </c>
      <c r="L48" s="53">
        <v>0</v>
      </c>
      <c r="M48" s="54">
        <f t="shared" si="1"/>
        <v>0</v>
      </c>
    </row>
    <row r="49" spans="1:13" ht="19.5" customHeight="1">
      <c r="A49" s="122">
        <v>38</v>
      </c>
      <c r="B49" s="166"/>
      <c r="C49" s="166"/>
      <c r="D49" s="167"/>
      <c r="E49" s="167"/>
      <c r="F49" s="166"/>
      <c r="G49" s="166"/>
      <c r="H49" s="166"/>
      <c r="I49" s="168"/>
      <c r="J49" s="126">
        <f>IFERROR(INDEX('الملحق ب'!$C$4:$C$41,MATCH('القسم 5. النفقات الرأسمالية'!H49,'الملحق ب'!$B$4:$B$41,0)),0)</f>
        <v>0</v>
      </c>
      <c r="K49" s="126">
        <f t="shared" si="0"/>
        <v>0</v>
      </c>
      <c r="L49" s="53">
        <v>0</v>
      </c>
      <c r="M49" s="54">
        <f t="shared" si="1"/>
        <v>0</v>
      </c>
    </row>
    <row r="50" spans="1:13" ht="19.5" customHeight="1">
      <c r="A50" s="122">
        <v>39</v>
      </c>
      <c r="B50" s="166"/>
      <c r="C50" s="166"/>
      <c r="D50" s="167"/>
      <c r="E50" s="167"/>
      <c r="F50" s="166"/>
      <c r="G50" s="166"/>
      <c r="H50" s="166"/>
      <c r="I50" s="168"/>
      <c r="J50" s="126">
        <f>IFERROR(INDEX('الملحق ب'!$C$4:$C$41,MATCH('القسم 5. النفقات الرأسمالية'!H50,'الملحق ب'!$B$4:$B$41,0)),0)</f>
        <v>0</v>
      </c>
      <c r="K50" s="126">
        <f t="shared" si="0"/>
        <v>0</v>
      </c>
      <c r="L50" s="53">
        <v>0</v>
      </c>
      <c r="M50" s="54">
        <f t="shared" si="1"/>
        <v>0</v>
      </c>
    </row>
    <row r="51" spans="1:13" ht="19.5" customHeight="1">
      <c r="A51" s="122">
        <v>40</v>
      </c>
      <c r="B51" s="166"/>
      <c r="C51" s="166"/>
      <c r="D51" s="167"/>
      <c r="E51" s="167"/>
      <c r="F51" s="166"/>
      <c r="G51" s="166"/>
      <c r="H51" s="166"/>
      <c r="I51" s="168"/>
      <c r="J51" s="126">
        <f>IFERROR(INDEX('الملحق ب'!$C$4:$C$41,MATCH('القسم 5. النفقات الرأسمالية'!H51,'الملحق ب'!$B$4:$B$41,0)),0)</f>
        <v>0</v>
      </c>
      <c r="K51" s="126">
        <f t="shared" si="0"/>
        <v>0</v>
      </c>
      <c r="L51" s="53">
        <v>0</v>
      </c>
      <c r="M51" s="54">
        <f t="shared" si="1"/>
        <v>0</v>
      </c>
    </row>
    <row r="52" spans="1:13" ht="19.5" customHeight="1">
      <c r="A52" s="122">
        <v>41</v>
      </c>
      <c r="B52" s="166"/>
      <c r="C52" s="166"/>
      <c r="D52" s="167"/>
      <c r="E52" s="167"/>
      <c r="F52" s="166"/>
      <c r="G52" s="166"/>
      <c r="H52" s="166"/>
      <c r="I52" s="168"/>
      <c r="J52" s="126">
        <f>IFERROR(INDEX('الملحق ب'!$C$4:$C$41,MATCH('القسم 5. النفقات الرأسمالية'!H52,'الملحق ب'!$B$4:$B$41,0)),0)</f>
        <v>0</v>
      </c>
      <c r="K52" s="126">
        <f t="shared" si="0"/>
        <v>0</v>
      </c>
      <c r="L52" s="53">
        <v>0</v>
      </c>
      <c r="M52" s="54">
        <f t="shared" si="1"/>
        <v>0</v>
      </c>
    </row>
    <row r="53" spans="1:13" ht="19.5" customHeight="1">
      <c r="A53" s="122">
        <v>42</v>
      </c>
      <c r="B53" s="166"/>
      <c r="C53" s="166"/>
      <c r="D53" s="167"/>
      <c r="E53" s="167"/>
      <c r="F53" s="166"/>
      <c r="G53" s="166"/>
      <c r="H53" s="166"/>
      <c r="I53" s="168"/>
      <c r="J53" s="126">
        <f>IFERROR(INDEX('الملحق ب'!$C$4:$C$41,MATCH('القسم 5. النفقات الرأسمالية'!H53,'الملحق ب'!$B$4:$B$41,0)),0)</f>
        <v>0</v>
      </c>
      <c r="K53" s="126">
        <f t="shared" si="0"/>
        <v>0</v>
      </c>
      <c r="L53" s="53">
        <v>0</v>
      </c>
      <c r="M53" s="54">
        <f t="shared" si="1"/>
        <v>0</v>
      </c>
    </row>
    <row r="54" spans="1:13" ht="19.5" customHeight="1">
      <c r="A54" s="122">
        <v>43</v>
      </c>
      <c r="B54" s="166"/>
      <c r="C54" s="166"/>
      <c r="D54" s="167"/>
      <c r="E54" s="167"/>
      <c r="F54" s="166"/>
      <c r="G54" s="166"/>
      <c r="H54" s="166"/>
      <c r="I54" s="168"/>
      <c r="J54" s="126">
        <f>IFERROR(INDEX('الملحق ب'!$C$4:$C$41,MATCH('القسم 5. النفقات الرأسمالية'!H54,'الملحق ب'!$B$4:$B$41,0)),0)</f>
        <v>0</v>
      </c>
      <c r="K54" s="126">
        <f t="shared" si="0"/>
        <v>0</v>
      </c>
      <c r="L54" s="53">
        <v>0</v>
      </c>
      <c r="M54" s="54">
        <f t="shared" si="1"/>
        <v>0</v>
      </c>
    </row>
    <row r="55" spans="1:13" ht="19.5" customHeight="1">
      <c r="A55" s="122">
        <v>44</v>
      </c>
      <c r="B55" s="166"/>
      <c r="C55" s="166"/>
      <c r="D55" s="166"/>
      <c r="E55" s="166"/>
      <c r="F55" s="166"/>
      <c r="G55" s="166"/>
      <c r="H55" s="166"/>
      <c r="I55" s="168"/>
      <c r="J55" s="126">
        <f>IFERROR(INDEX('الملحق ب'!$C$4:$C$41,MATCH('القسم 5. النفقات الرأسمالية'!H55,'الملحق ب'!$B$4:$B$41,0)),0)</f>
        <v>0</v>
      </c>
      <c r="K55" s="126">
        <f t="shared" si="0"/>
        <v>0</v>
      </c>
      <c r="L55" s="53">
        <v>0</v>
      </c>
      <c r="M55" s="54">
        <f t="shared" si="1"/>
        <v>0</v>
      </c>
    </row>
    <row r="56" spans="1:13" ht="19.5" customHeight="1">
      <c r="A56" s="122">
        <v>45</v>
      </c>
      <c r="B56" s="166"/>
      <c r="C56" s="166"/>
      <c r="D56" s="166"/>
      <c r="E56" s="166"/>
      <c r="F56" s="166"/>
      <c r="G56" s="166"/>
      <c r="H56" s="166"/>
      <c r="I56" s="168"/>
      <c r="J56" s="126">
        <f>IFERROR(INDEX('الملحق ب'!$C$4:$C$41,MATCH('القسم 5. النفقات الرأسمالية'!H56,'الملحق ب'!$B$4:$B$41,0)),0)</f>
        <v>0</v>
      </c>
      <c r="K56" s="126">
        <f t="shared" si="0"/>
        <v>0</v>
      </c>
      <c r="L56" s="53">
        <v>0</v>
      </c>
      <c r="M56" s="54">
        <f t="shared" si="1"/>
        <v>0</v>
      </c>
    </row>
    <row r="57" spans="1:13" ht="19.5" customHeight="1">
      <c r="A57" s="122">
        <v>46</v>
      </c>
      <c r="B57" s="166"/>
      <c r="C57" s="166"/>
      <c r="D57" s="166"/>
      <c r="E57" s="166"/>
      <c r="F57" s="166"/>
      <c r="G57" s="166"/>
      <c r="H57" s="166"/>
      <c r="I57" s="168"/>
      <c r="J57" s="126">
        <f>IFERROR(INDEX('الملحق ب'!$C$4:$C$41,MATCH('القسم 5. النفقات الرأسمالية'!H57,'الملحق ب'!$B$4:$B$41,0)),0)</f>
        <v>0</v>
      </c>
      <c r="K57" s="126">
        <f t="shared" si="0"/>
        <v>0</v>
      </c>
      <c r="L57" s="53">
        <v>0</v>
      </c>
      <c r="M57" s="54">
        <f t="shared" si="1"/>
        <v>0</v>
      </c>
    </row>
    <row r="58" spans="1:13" ht="19.5" customHeight="1">
      <c r="A58" s="122">
        <v>47</v>
      </c>
      <c r="B58" s="166"/>
      <c r="C58" s="166"/>
      <c r="D58" s="166"/>
      <c r="E58" s="166"/>
      <c r="F58" s="166"/>
      <c r="G58" s="166"/>
      <c r="H58" s="166"/>
      <c r="I58" s="168"/>
      <c r="J58" s="126">
        <f>IFERROR(INDEX('الملحق ب'!$C$4:$C$41,MATCH('القسم 5. النفقات الرأسمالية'!H58,'الملحق ب'!$B$4:$B$41,0)),0)</f>
        <v>0</v>
      </c>
      <c r="K58" s="126">
        <f t="shared" si="0"/>
        <v>0</v>
      </c>
      <c r="L58" s="53">
        <v>0</v>
      </c>
      <c r="M58" s="54">
        <f t="shared" si="1"/>
        <v>0</v>
      </c>
    </row>
    <row r="59" spans="1:13" ht="19.5" customHeight="1">
      <c r="A59" s="122">
        <v>48</v>
      </c>
      <c r="B59" s="166"/>
      <c r="C59" s="166"/>
      <c r="D59" s="166"/>
      <c r="E59" s="166"/>
      <c r="F59" s="166"/>
      <c r="G59" s="166"/>
      <c r="H59" s="166"/>
      <c r="I59" s="168"/>
      <c r="J59" s="126">
        <f>IFERROR(INDEX('الملحق ب'!$C$4:$C$41,MATCH('القسم 5. النفقات الرأسمالية'!H59,'الملحق ب'!$B$4:$B$41,0)),0)</f>
        <v>0</v>
      </c>
      <c r="K59" s="126">
        <f t="shared" si="0"/>
        <v>0</v>
      </c>
      <c r="L59" s="53">
        <v>0</v>
      </c>
      <c r="M59" s="54">
        <f t="shared" si="1"/>
        <v>0</v>
      </c>
    </row>
    <row r="60" spans="1:13" ht="19.5" customHeight="1">
      <c r="A60" s="122">
        <v>49</v>
      </c>
      <c r="B60" s="166"/>
      <c r="C60" s="166"/>
      <c r="D60" s="166"/>
      <c r="E60" s="166"/>
      <c r="F60" s="166"/>
      <c r="G60" s="166"/>
      <c r="H60" s="166"/>
      <c r="I60" s="168"/>
      <c r="J60" s="126">
        <f>IFERROR(INDEX('الملحق ب'!$C$4:$C$41,MATCH('القسم 5. النفقات الرأسمالية'!H60,'الملحق ب'!$B$4:$B$41,0)),0)</f>
        <v>0</v>
      </c>
      <c r="K60" s="126">
        <f t="shared" si="0"/>
        <v>0</v>
      </c>
      <c r="L60" s="53">
        <v>0</v>
      </c>
      <c r="M60" s="54">
        <f t="shared" si="1"/>
        <v>0</v>
      </c>
    </row>
    <row r="61" spans="1:13" ht="19.5" customHeight="1">
      <c r="A61" s="122">
        <v>50</v>
      </c>
      <c r="B61" s="166"/>
      <c r="C61" s="166"/>
      <c r="D61" s="166"/>
      <c r="E61" s="166"/>
      <c r="F61" s="166"/>
      <c r="G61" s="166"/>
      <c r="H61" s="166"/>
      <c r="I61" s="168"/>
      <c r="J61" s="126">
        <f>IFERROR(INDEX('الملحق ب'!$C$4:$C$41,MATCH('القسم 5. النفقات الرأسمالية'!H61,'الملحق ب'!$B$4:$B$41,0)),0)</f>
        <v>0</v>
      </c>
      <c r="K61" s="126">
        <f t="shared" si="0"/>
        <v>0</v>
      </c>
      <c r="L61" s="53">
        <v>0</v>
      </c>
      <c r="M61" s="54">
        <f t="shared" si="1"/>
        <v>0</v>
      </c>
    </row>
    <row r="62" spans="1:13" ht="19.5" customHeight="1">
      <c r="A62" s="122">
        <v>51</v>
      </c>
      <c r="B62" s="166"/>
      <c r="C62" s="166"/>
      <c r="D62" s="166"/>
      <c r="E62" s="166"/>
      <c r="F62" s="166"/>
      <c r="G62" s="166"/>
      <c r="H62" s="166"/>
      <c r="I62" s="168"/>
      <c r="J62" s="126">
        <f>IFERROR(INDEX('الملحق ب'!$C$4:$C$41,MATCH('القسم 5. النفقات الرأسمالية'!H62,'الملحق ب'!$B$4:$B$41,0)),0)</f>
        <v>0</v>
      </c>
      <c r="K62" s="126">
        <f t="shared" si="0"/>
        <v>0</v>
      </c>
      <c r="L62" s="53">
        <v>0</v>
      </c>
      <c r="M62" s="54">
        <f t="shared" si="1"/>
        <v>0</v>
      </c>
    </row>
    <row r="63" spans="1:13" ht="19.5" customHeight="1">
      <c r="A63" s="122">
        <v>52</v>
      </c>
      <c r="B63" s="166"/>
      <c r="C63" s="166"/>
      <c r="D63" s="166"/>
      <c r="E63" s="166"/>
      <c r="F63" s="166"/>
      <c r="G63" s="166"/>
      <c r="H63" s="166"/>
      <c r="I63" s="168"/>
      <c r="J63" s="126">
        <f>IFERROR(INDEX('الملحق ب'!$C$4:$C$41,MATCH('القسم 5. النفقات الرأسمالية'!H63,'الملحق ب'!$B$4:$B$41,0)),0)</f>
        <v>0</v>
      </c>
      <c r="K63" s="126">
        <f t="shared" si="0"/>
        <v>0</v>
      </c>
      <c r="L63" s="53">
        <v>0</v>
      </c>
      <c r="M63" s="54">
        <f t="shared" si="1"/>
        <v>0</v>
      </c>
    </row>
    <row r="64" spans="1:13" ht="19.5" customHeight="1">
      <c r="A64" s="122">
        <v>53</v>
      </c>
      <c r="B64" s="166"/>
      <c r="C64" s="166"/>
      <c r="D64" s="166"/>
      <c r="E64" s="166"/>
      <c r="F64" s="166"/>
      <c r="G64" s="166"/>
      <c r="H64" s="166"/>
      <c r="I64" s="168"/>
      <c r="J64" s="126">
        <f>IFERROR(INDEX('الملحق ب'!$C$4:$C$41,MATCH('القسم 5. النفقات الرأسمالية'!H64,'الملحق ب'!$B$4:$B$41,0)),0)</f>
        <v>0</v>
      </c>
      <c r="K64" s="126">
        <f t="shared" si="0"/>
        <v>0</v>
      </c>
      <c r="L64" s="53">
        <v>0</v>
      </c>
      <c r="M64" s="54">
        <f t="shared" si="1"/>
        <v>0</v>
      </c>
    </row>
    <row r="65" spans="1:13" ht="19.5" customHeight="1">
      <c r="A65" s="122">
        <v>54</v>
      </c>
      <c r="B65" s="166"/>
      <c r="C65" s="166"/>
      <c r="D65" s="166"/>
      <c r="E65" s="166"/>
      <c r="F65" s="166"/>
      <c r="G65" s="166"/>
      <c r="H65" s="166"/>
      <c r="I65" s="168"/>
      <c r="J65" s="126">
        <f>IFERROR(INDEX('الملحق ب'!$C$4:$C$41,MATCH('القسم 5. النفقات الرأسمالية'!H65,'الملحق ب'!$B$4:$B$41,0)),0)</f>
        <v>0</v>
      </c>
      <c r="K65" s="126">
        <f t="shared" si="0"/>
        <v>0</v>
      </c>
      <c r="L65" s="53">
        <v>0</v>
      </c>
      <c r="M65" s="54">
        <f t="shared" si="1"/>
        <v>0</v>
      </c>
    </row>
    <row r="66" spans="1:13" ht="19.5" customHeight="1">
      <c r="A66" s="122">
        <v>55</v>
      </c>
      <c r="B66" s="166"/>
      <c r="C66" s="166"/>
      <c r="D66" s="166"/>
      <c r="E66" s="166"/>
      <c r="F66" s="166"/>
      <c r="G66" s="166"/>
      <c r="H66" s="166"/>
      <c r="I66" s="168"/>
      <c r="J66" s="126">
        <f>IFERROR(INDEX('الملحق ب'!$C$4:$C$41,MATCH('القسم 5. النفقات الرأسمالية'!H66,'الملحق ب'!$B$4:$B$41,0)),0)</f>
        <v>0</v>
      </c>
      <c r="K66" s="126">
        <f t="shared" si="0"/>
        <v>0</v>
      </c>
      <c r="L66" s="53">
        <v>0</v>
      </c>
      <c r="M66" s="54">
        <f t="shared" si="1"/>
        <v>0</v>
      </c>
    </row>
    <row r="67" spans="1:13" ht="19.5" customHeight="1">
      <c r="A67" s="122">
        <v>56</v>
      </c>
      <c r="B67" s="166"/>
      <c r="C67" s="166"/>
      <c r="D67" s="166"/>
      <c r="E67" s="166"/>
      <c r="F67" s="166"/>
      <c r="G67" s="166"/>
      <c r="H67" s="166"/>
      <c r="I67" s="168"/>
      <c r="J67" s="126">
        <f>IFERROR(INDEX('الملحق ب'!$C$4:$C$41,MATCH('القسم 5. النفقات الرأسمالية'!H67,'الملحق ب'!$B$4:$B$41,0)),0)</f>
        <v>0</v>
      </c>
      <c r="K67" s="126">
        <f t="shared" si="0"/>
        <v>0</v>
      </c>
      <c r="L67" s="53">
        <v>0</v>
      </c>
      <c r="M67" s="54">
        <f t="shared" si="1"/>
        <v>0</v>
      </c>
    </row>
    <row r="68" spans="1:13" ht="19.5" customHeight="1">
      <c r="A68" s="122">
        <v>57</v>
      </c>
      <c r="B68" s="166"/>
      <c r="C68" s="166"/>
      <c r="D68" s="166"/>
      <c r="E68" s="166"/>
      <c r="F68" s="166"/>
      <c r="G68" s="166"/>
      <c r="H68" s="166"/>
      <c r="I68" s="168"/>
      <c r="J68" s="126">
        <f>IFERROR(INDEX('الملحق ب'!$C$4:$C$41,MATCH('القسم 5. النفقات الرأسمالية'!H68,'الملحق ب'!$B$4:$B$41,0)),0)</f>
        <v>0</v>
      </c>
      <c r="K68" s="126">
        <f t="shared" si="0"/>
        <v>0</v>
      </c>
      <c r="L68" s="53">
        <v>0</v>
      </c>
      <c r="M68" s="54">
        <f t="shared" si="1"/>
        <v>0</v>
      </c>
    </row>
    <row r="69" spans="1:13" ht="19.5" customHeight="1">
      <c r="A69" s="122">
        <v>58</v>
      </c>
      <c r="B69" s="166"/>
      <c r="C69" s="166"/>
      <c r="D69" s="166"/>
      <c r="E69" s="166"/>
      <c r="F69" s="166"/>
      <c r="G69" s="166"/>
      <c r="H69" s="166"/>
      <c r="I69" s="168"/>
      <c r="J69" s="126">
        <f>IFERROR(INDEX('الملحق ب'!$C$4:$C$41,MATCH('القسم 5. النفقات الرأسمالية'!H69,'الملحق ب'!$B$4:$B$41,0)),0)</f>
        <v>0</v>
      </c>
      <c r="K69" s="126">
        <f t="shared" si="0"/>
        <v>0</v>
      </c>
      <c r="L69" s="53">
        <v>0</v>
      </c>
      <c r="M69" s="54">
        <f t="shared" si="1"/>
        <v>0</v>
      </c>
    </row>
    <row r="70" spans="1:13" ht="19.5" customHeight="1">
      <c r="A70" s="122">
        <v>59</v>
      </c>
      <c r="B70" s="166"/>
      <c r="C70" s="166"/>
      <c r="D70" s="166"/>
      <c r="E70" s="166"/>
      <c r="F70" s="166"/>
      <c r="G70" s="166"/>
      <c r="H70" s="166"/>
      <c r="I70" s="168"/>
      <c r="J70" s="126">
        <f>IFERROR(INDEX('الملحق ب'!$C$4:$C$41,MATCH('القسم 5. النفقات الرأسمالية'!H70,'الملحق ب'!$B$4:$B$41,0)),0)</f>
        <v>0</v>
      </c>
      <c r="K70" s="126">
        <f t="shared" si="0"/>
        <v>0</v>
      </c>
      <c r="L70" s="53">
        <v>0</v>
      </c>
      <c r="M70" s="54">
        <f t="shared" si="1"/>
        <v>0</v>
      </c>
    </row>
    <row r="71" spans="1:13" ht="19.5" customHeight="1">
      <c r="A71" s="122">
        <v>60</v>
      </c>
      <c r="B71" s="166"/>
      <c r="C71" s="166"/>
      <c r="D71" s="166"/>
      <c r="E71" s="166"/>
      <c r="F71" s="166"/>
      <c r="G71" s="166"/>
      <c r="H71" s="166"/>
      <c r="I71" s="168"/>
      <c r="J71" s="126">
        <f>IFERROR(INDEX('الملحق ب'!$C$4:$C$41,MATCH('القسم 5. النفقات الرأسمالية'!H71,'الملحق ب'!$B$4:$B$41,0)),0)</f>
        <v>0</v>
      </c>
      <c r="K71" s="126">
        <f t="shared" si="0"/>
        <v>0</v>
      </c>
      <c r="L71" s="53">
        <v>0</v>
      </c>
      <c r="M71" s="54">
        <f t="shared" si="1"/>
        <v>0</v>
      </c>
    </row>
    <row r="72" spans="1:13" ht="19.5" customHeight="1">
      <c r="A72" s="122">
        <v>61</v>
      </c>
      <c r="B72" s="166"/>
      <c r="C72" s="166"/>
      <c r="D72" s="166"/>
      <c r="E72" s="166"/>
      <c r="F72" s="166"/>
      <c r="G72" s="166"/>
      <c r="H72" s="166"/>
      <c r="I72" s="168"/>
      <c r="J72" s="126">
        <f>IFERROR(INDEX('الملحق ب'!$C$4:$C$41,MATCH('القسم 5. النفقات الرأسمالية'!H72,'الملحق ب'!$B$4:$B$41,0)),0)</f>
        <v>0</v>
      </c>
      <c r="K72" s="126">
        <f t="shared" si="0"/>
        <v>0</v>
      </c>
      <c r="L72" s="53">
        <v>0</v>
      </c>
      <c r="M72" s="54">
        <f t="shared" si="1"/>
        <v>0</v>
      </c>
    </row>
    <row r="73" spans="1:13" ht="19.5" customHeight="1">
      <c r="A73" s="122">
        <v>62</v>
      </c>
      <c r="B73" s="166"/>
      <c r="C73" s="166"/>
      <c r="D73" s="166"/>
      <c r="E73" s="166"/>
      <c r="F73" s="166"/>
      <c r="G73" s="166"/>
      <c r="H73" s="166"/>
      <c r="I73" s="168"/>
      <c r="J73" s="126">
        <f>IFERROR(INDEX('الملحق ب'!$C$4:$C$41,MATCH('القسم 5. النفقات الرأسمالية'!H73,'الملحق ب'!$B$4:$B$41,0)),0)</f>
        <v>0</v>
      </c>
      <c r="K73" s="126">
        <f t="shared" si="0"/>
        <v>0</v>
      </c>
      <c r="L73" s="53">
        <v>0</v>
      </c>
      <c r="M73" s="54">
        <f t="shared" si="1"/>
        <v>0</v>
      </c>
    </row>
    <row r="74" spans="1:13" ht="19.5" customHeight="1">
      <c r="A74" s="122">
        <v>63</v>
      </c>
      <c r="B74" s="166"/>
      <c r="C74" s="166"/>
      <c r="D74" s="166"/>
      <c r="E74" s="166"/>
      <c r="F74" s="166"/>
      <c r="G74" s="166"/>
      <c r="H74" s="166"/>
      <c r="I74" s="168"/>
      <c r="J74" s="126">
        <f>IFERROR(INDEX('الملحق ب'!$C$4:$C$41,MATCH('القسم 5. النفقات الرأسمالية'!H74,'الملحق ب'!$B$4:$B$41,0)),0)</f>
        <v>0</v>
      </c>
      <c r="K74" s="126">
        <f t="shared" si="0"/>
        <v>0</v>
      </c>
      <c r="L74" s="53">
        <v>0</v>
      </c>
      <c r="M74" s="54">
        <f t="shared" si="1"/>
        <v>0</v>
      </c>
    </row>
    <row r="75" spans="1:13" ht="19.5" customHeight="1">
      <c r="A75" s="122">
        <v>64</v>
      </c>
      <c r="B75" s="166"/>
      <c r="C75" s="166"/>
      <c r="D75" s="166"/>
      <c r="E75" s="166"/>
      <c r="F75" s="166"/>
      <c r="G75" s="166"/>
      <c r="H75" s="166"/>
      <c r="I75" s="168"/>
      <c r="J75" s="126">
        <f>IFERROR(INDEX('الملحق ب'!$C$4:$C$41,MATCH('القسم 5. النفقات الرأسمالية'!H75,'الملحق ب'!$B$4:$B$41,0)),0)</f>
        <v>0</v>
      </c>
      <c r="K75" s="126">
        <f t="shared" si="0"/>
        <v>0</v>
      </c>
      <c r="L75" s="53">
        <v>0</v>
      </c>
      <c r="M75" s="54">
        <f t="shared" si="1"/>
        <v>0</v>
      </c>
    </row>
    <row r="76" spans="1:13" ht="19.5" customHeight="1">
      <c r="A76" s="122">
        <v>65</v>
      </c>
      <c r="B76" s="166"/>
      <c r="C76" s="166"/>
      <c r="D76" s="166"/>
      <c r="E76" s="166"/>
      <c r="F76" s="166"/>
      <c r="G76" s="166"/>
      <c r="H76" s="166"/>
      <c r="I76" s="168"/>
      <c r="J76" s="126">
        <f>IFERROR(INDEX('الملحق ب'!$C$4:$C$41,MATCH('القسم 5. النفقات الرأسمالية'!H76,'الملحق ب'!$B$4:$B$41,0)),0)</f>
        <v>0</v>
      </c>
      <c r="K76" s="126">
        <f t="shared" si="0"/>
        <v>0</v>
      </c>
      <c r="L76" s="53">
        <v>0</v>
      </c>
      <c r="M76" s="54">
        <f t="shared" si="1"/>
        <v>0</v>
      </c>
    </row>
    <row r="77" spans="1:13" ht="19.5" customHeight="1">
      <c r="A77" s="122">
        <v>66</v>
      </c>
      <c r="B77" s="166"/>
      <c r="C77" s="166"/>
      <c r="D77" s="166"/>
      <c r="E77" s="166"/>
      <c r="F77" s="166"/>
      <c r="G77" s="166"/>
      <c r="H77" s="166"/>
      <c r="I77" s="168"/>
      <c r="J77" s="126">
        <f>IFERROR(INDEX('الملحق ب'!$C$4:$C$41,MATCH('القسم 5. النفقات الرأسمالية'!H77,'الملحق ب'!$B$4:$B$41,0)),0)</f>
        <v>0</v>
      </c>
      <c r="K77" s="126">
        <f t="shared" ref="K77:K91" si="2">IF(I77&lt;=0,J77,I77)</f>
        <v>0</v>
      </c>
      <c r="L77" s="53">
        <v>0</v>
      </c>
      <c r="M77" s="54">
        <f t="shared" ref="M77:M91" si="3">L77*K77</f>
        <v>0</v>
      </c>
    </row>
    <row r="78" spans="1:13" ht="19.5" customHeight="1">
      <c r="A78" s="122">
        <v>67</v>
      </c>
      <c r="B78" s="166"/>
      <c r="C78" s="166"/>
      <c r="D78" s="166"/>
      <c r="E78" s="166"/>
      <c r="F78" s="166"/>
      <c r="G78" s="166"/>
      <c r="H78" s="166"/>
      <c r="I78" s="168"/>
      <c r="J78" s="126">
        <f>IFERROR(INDEX('الملحق ب'!$C$4:$C$41,MATCH('القسم 5. النفقات الرأسمالية'!H78,'الملحق ب'!$B$4:$B$41,0)),0)</f>
        <v>0</v>
      </c>
      <c r="K78" s="126">
        <f t="shared" si="2"/>
        <v>0</v>
      </c>
      <c r="L78" s="53">
        <v>0</v>
      </c>
      <c r="M78" s="54">
        <f t="shared" si="3"/>
        <v>0</v>
      </c>
    </row>
    <row r="79" spans="1:13" ht="19.5" customHeight="1">
      <c r="A79" s="122">
        <v>68</v>
      </c>
      <c r="B79" s="166"/>
      <c r="C79" s="166"/>
      <c r="D79" s="166"/>
      <c r="E79" s="166"/>
      <c r="F79" s="166"/>
      <c r="G79" s="166"/>
      <c r="H79" s="166"/>
      <c r="I79" s="168"/>
      <c r="J79" s="126">
        <f>IFERROR(INDEX('الملحق ب'!$C$4:$C$41,MATCH('القسم 5. النفقات الرأسمالية'!H79,'الملحق ب'!$B$4:$B$41,0)),0)</f>
        <v>0</v>
      </c>
      <c r="K79" s="126">
        <f t="shared" si="2"/>
        <v>0</v>
      </c>
      <c r="L79" s="53">
        <v>0</v>
      </c>
      <c r="M79" s="54">
        <f t="shared" si="3"/>
        <v>0</v>
      </c>
    </row>
    <row r="80" spans="1:13" ht="19.5" customHeight="1">
      <c r="A80" s="122">
        <v>69</v>
      </c>
      <c r="B80" s="166"/>
      <c r="C80" s="166"/>
      <c r="D80" s="166"/>
      <c r="E80" s="166"/>
      <c r="F80" s="166"/>
      <c r="G80" s="166"/>
      <c r="H80" s="166"/>
      <c r="I80" s="168"/>
      <c r="J80" s="126">
        <f>IFERROR(INDEX('الملحق ب'!$C$4:$C$41,MATCH('القسم 5. النفقات الرأسمالية'!H80,'الملحق ب'!$B$4:$B$41,0)),0)</f>
        <v>0</v>
      </c>
      <c r="K80" s="126">
        <f t="shared" si="2"/>
        <v>0</v>
      </c>
      <c r="L80" s="53">
        <v>0</v>
      </c>
      <c r="M80" s="54">
        <f t="shared" si="3"/>
        <v>0</v>
      </c>
    </row>
    <row r="81" spans="1:13" ht="19.5" customHeight="1">
      <c r="A81" s="122">
        <v>70</v>
      </c>
      <c r="B81" s="166"/>
      <c r="C81" s="166"/>
      <c r="D81" s="166"/>
      <c r="E81" s="166"/>
      <c r="F81" s="166"/>
      <c r="G81" s="166"/>
      <c r="H81" s="166"/>
      <c r="I81" s="168"/>
      <c r="J81" s="126">
        <f>IFERROR(INDEX('الملحق ب'!$C$4:$C$41,MATCH('القسم 5. النفقات الرأسمالية'!H81,'الملحق ب'!$B$4:$B$41,0)),0)</f>
        <v>0</v>
      </c>
      <c r="K81" s="126">
        <f t="shared" si="2"/>
        <v>0</v>
      </c>
      <c r="L81" s="53">
        <v>0</v>
      </c>
      <c r="M81" s="54">
        <f t="shared" si="3"/>
        <v>0</v>
      </c>
    </row>
    <row r="82" spans="1:13" ht="19.5" customHeight="1">
      <c r="A82" s="122">
        <v>71</v>
      </c>
      <c r="B82" s="166"/>
      <c r="C82" s="166"/>
      <c r="D82" s="166"/>
      <c r="E82" s="166"/>
      <c r="F82" s="166"/>
      <c r="G82" s="166"/>
      <c r="H82" s="166"/>
      <c r="I82" s="168"/>
      <c r="J82" s="126">
        <f>IFERROR(INDEX('الملحق ب'!$C$4:$C$41,MATCH('القسم 5. النفقات الرأسمالية'!H82,'الملحق ب'!$B$4:$B$41,0)),0)</f>
        <v>0</v>
      </c>
      <c r="K82" s="126">
        <f t="shared" si="2"/>
        <v>0</v>
      </c>
      <c r="L82" s="53">
        <v>0</v>
      </c>
      <c r="M82" s="54">
        <f t="shared" si="3"/>
        <v>0</v>
      </c>
    </row>
    <row r="83" spans="1:13" ht="19.5" customHeight="1">
      <c r="A83" s="122">
        <v>72</v>
      </c>
      <c r="B83" s="166"/>
      <c r="C83" s="166"/>
      <c r="D83" s="166"/>
      <c r="E83" s="166"/>
      <c r="F83" s="166"/>
      <c r="G83" s="166"/>
      <c r="H83" s="166"/>
      <c r="I83" s="168"/>
      <c r="J83" s="126">
        <f>IFERROR(INDEX('الملحق ب'!$C$4:$C$41,MATCH('القسم 5. النفقات الرأسمالية'!H83,'الملحق ب'!$B$4:$B$41,0)),0)</f>
        <v>0</v>
      </c>
      <c r="K83" s="126">
        <f t="shared" si="2"/>
        <v>0</v>
      </c>
      <c r="L83" s="53">
        <v>0</v>
      </c>
      <c r="M83" s="54">
        <f t="shared" si="3"/>
        <v>0</v>
      </c>
    </row>
    <row r="84" spans="1:13" ht="19.5" customHeight="1">
      <c r="A84" s="122">
        <v>73</v>
      </c>
      <c r="B84" s="166"/>
      <c r="C84" s="166"/>
      <c r="D84" s="166"/>
      <c r="E84" s="166"/>
      <c r="F84" s="166"/>
      <c r="G84" s="166"/>
      <c r="H84" s="166"/>
      <c r="I84" s="168"/>
      <c r="J84" s="126">
        <f>IFERROR(INDEX('الملحق ب'!$C$4:$C$41,MATCH('القسم 5. النفقات الرأسمالية'!H84,'الملحق ب'!$B$4:$B$41,0)),0)</f>
        <v>0</v>
      </c>
      <c r="K84" s="126">
        <f t="shared" si="2"/>
        <v>0</v>
      </c>
      <c r="L84" s="53">
        <v>0</v>
      </c>
      <c r="M84" s="54">
        <f t="shared" si="3"/>
        <v>0</v>
      </c>
    </row>
    <row r="85" spans="1:13" ht="19.5" customHeight="1">
      <c r="A85" s="122">
        <v>74</v>
      </c>
      <c r="B85" s="166"/>
      <c r="C85" s="166"/>
      <c r="D85" s="166"/>
      <c r="E85" s="166"/>
      <c r="F85" s="166"/>
      <c r="G85" s="166"/>
      <c r="H85" s="166"/>
      <c r="I85" s="168"/>
      <c r="J85" s="126">
        <f>IFERROR(INDEX('الملحق ب'!$C$4:$C$41,MATCH('القسم 5. النفقات الرأسمالية'!H85,'الملحق ب'!$B$4:$B$41,0)),0)</f>
        <v>0</v>
      </c>
      <c r="K85" s="126">
        <f t="shared" si="2"/>
        <v>0</v>
      </c>
      <c r="L85" s="53">
        <v>0</v>
      </c>
      <c r="M85" s="54">
        <f t="shared" si="3"/>
        <v>0</v>
      </c>
    </row>
    <row r="86" spans="1:13" ht="19.5" customHeight="1">
      <c r="A86" s="122">
        <v>75</v>
      </c>
      <c r="B86" s="166"/>
      <c r="C86" s="166"/>
      <c r="D86" s="166"/>
      <c r="E86" s="166"/>
      <c r="F86" s="166"/>
      <c r="G86" s="166"/>
      <c r="H86" s="166"/>
      <c r="I86" s="168"/>
      <c r="J86" s="126">
        <f>IFERROR(INDEX('الملحق ب'!$C$4:$C$41,MATCH('القسم 5. النفقات الرأسمالية'!H86,'الملحق ب'!$B$4:$B$41,0)),0)</f>
        <v>0</v>
      </c>
      <c r="K86" s="126">
        <f t="shared" si="2"/>
        <v>0</v>
      </c>
      <c r="L86" s="53">
        <v>0</v>
      </c>
      <c r="M86" s="54">
        <f t="shared" si="3"/>
        <v>0</v>
      </c>
    </row>
    <row r="87" spans="1:13" ht="19.5" customHeight="1">
      <c r="A87" s="122">
        <v>76</v>
      </c>
      <c r="B87" s="166"/>
      <c r="C87" s="166"/>
      <c r="D87" s="166"/>
      <c r="E87" s="166"/>
      <c r="F87" s="166"/>
      <c r="G87" s="166"/>
      <c r="H87" s="166"/>
      <c r="I87" s="168"/>
      <c r="J87" s="126">
        <f>IFERROR(INDEX('الملحق ب'!$C$4:$C$41,MATCH('القسم 5. النفقات الرأسمالية'!H87,'الملحق ب'!$B$4:$B$41,0)),0)</f>
        <v>0</v>
      </c>
      <c r="K87" s="126">
        <f t="shared" si="2"/>
        <v>0</v>
      </c>
      <c r="L87" s="53">
        <v>0</v>
      </c>
      <c r="M87" s="54">
        <f t="shared" si="3"/>
        <v>0</v>
      </c>
    </row>
    <row r="88" spans="1:13" ht="19.5" customHeight="1">
      <c r="A88" s="122">
        <v>77</v>
      </c>
      <c r="B88" s="166"/>
      <c r="C88" s="166"/>
      <c r="D88" s="166"/>
      <c r="E88" s="166"/>
      <c r="F88" s="166"/>
      <c r="G88" s="166"/>
      <c r="H88" s="166"/>
      <c r="I88" s="168"/>
      <c r="J88" s="126">
        <f>IFERROR(INDEX('الملحق ب'!$C$4:$C$41,MATCH('القسم 5. النفقات الرأسمالية'!H88,'الملحق ب'!$B$4:$B$41,0)),0)</f>
        <v>0</v>
      </c>
      <c r="K88" s="126">
        <f t="shared" si="2"/>
        <v>0</v>
      </c>
      <c r="L88" s="53">
        <v>0</v>
      </c>
      <c r="M88" s="54">
        <f t="shared" si="3"/>
        <v>0</v>
      </c>
    </row>
    <row r="89" spans="1:13" ht="19.5" customHeight="1">
      <c r="A89" s="122">
        <v>78</v>
      </c>
      <c r="B89" s="166"/>
      <c r="C89" s="166"/>
      <c r="D89" s="166"/>
      <c r="E89" s="166"/>
      <c r="F89" s="166"/>
      <c r="G89" s="166"/>
      <c r="H89" s="166"/>
      <c r="I89" s="168"/>
      <c r="J89" s="126">
        <f>IFERROR(INDEX('الملحق ب'!$C$4:$C$41,MATCH('القسم 5. النفقات الرأسمالية'!H89,'الملحق ب'!$B$4:$B$41,0)),0)</f>
        <v>0</v>
      </c>
      <c r="K89" s="126">
        <f t="shared" si="2"/>
        <v>0</v>
      </c>
      <c r="L89" s="53">
        <v>0</v>
      </c>
      <c r="M89" s="54">
        <f t="shared" si="3"/>
        <v>0</v>
      </c>
    </row>
    <row r="90" spans="1:13" ht="19.5" customHeight="1">
      <c r="A90" s="122">
        <v>79</v>
      </c>
      <c r="B90" s="166"/>
      <c r="C90" s="166"/>
      <c r="D90" s="166"/>
      <c r="E90" s="166"/>
      <c r="F90" s="166"/>
      <c r="G90" s="166"/>
      <c r="H90" s="166"/>
      <c r="I90" s="168"/>
      <c r="J90" s="126">
        <f>IFERROR(INDEX('الملحق ب'!$C$4:$C$41,MATCH('القسم 5. النفقات الرأسمالية'!H90,'الملحق ب'!$B$4:$B$41,0)),0)</f>
        <v>0</v>
      </c>
      <c r="K90" s="126">
        <f t="shared" si="2"/>
        <v>0</v>
      </c>
      <c r="L90" s="53">
        <v>0</v>
      </c>
      <c r="M90" s="54">
        <f t="shared" si="3"/>
        <v>0</v>
      </c>
    </row>
    <row r="91" spans="1:13" ht="19.5" customHeight="1">
      <c r="A91" s="122">
        <v>80</v>
      </c>
      <c r="B91" s="166"/>
      <c r="C91" s="166"/>
      <c r="D91" s="166"/>
      <c r="E91" s="166"/>
      <c r="F91" s="166"/>
      <c r="G91" s="166"/>
      <c r="H91" s="166"/>
      <c r="I91" s="168"/>
      <c r="J91" s="126">
        <f>IFERROR(INDEX('الملحق ب'!$C$4:$C$41,MATCH('القسم 5. النفقات الرأسمالية'!H91,'الملحق ب'!$B$4:$B$41,0)),0)</f>
        <v>0</v>
      </c>
      <c r="K91" s="126">
        <f t="shared" si="2"/>
        <v>0</v>
      </c>
      <c r="L91" s="53">
        <v>0</v>
      </c>
      <c r="M91" s="54">
        <f t="shared" si="3"/>
        <v>0</v>
      </c>
    </row>
    <row r="92" spans="1:13">
      <c r="A92" s="56"/>
      <c r="B92" s="216" t="s">
        <v>117</v>
      </c>
      <c r="C92" s="217"/>
      <c r="D92" s="217"/>
      <c r="E92" s="217"/>
      <c r="F92" s="217"/>
      <c r="G92" s="217"/>
      <c r="H92" s="217"/>
      <c r="I92" s="217"/>
      <c r="J92" s="220"/>
      <c r="K92" s="127">
        <f>IFERROR(SUMPRODUCT($L$12:$L$91,$K$12:$K$91)/SUM($L$12:$L$91),0)</f>
        <v>0</v>
      </c>
      <c r="L92" s="55">
        <f>C6-SUM(L12:L91)</f>
        <v>0</v>
      </c>
      <c r="M92" s="55">
        <f>L92*K92</f>
        <v>0</v>
      </c>
    </row>
    <row r="93" spans="1:13">
      <c r="A93" s="56"/>
      <c r="B93" s="217" t="s">
        <v>190</v>
      </c>
      <c r="C93" s="217"/>
      <c r="D93" s="217"/>
      <c r="E93" s="217"/>
      <c r="F93" s="217"/>
      <c r="G93" s="217"/>
      <c r="H93" s="217"/>
      <c r="I93" s="217"/>
      <c r="J93" s="217"/>
      <c r="K93" s="220"/>
      <c r="L93" s="55">
        <f>SUM(L12:L92)</f>
        <v>0</v>
      </c>
      <c r="M93" s="55">
        <f>SUM(M10:M92)</f>
        <v>0</v>
      </c>
    </row>
    <row r="94" spans="1:13" ht="14.65" customHeight="1">
      <c r="B94" s="7"/>
      <c r="C94" s="7"/>
      <c r="D94" s="7"/>
      <c r="E94" s="7"/>
      <c r="F94" s="7"/>
      <c r="G94" s="7"/>
      <c r="H94" s="7"/>
      <c r="I94" s="7"/>
      <c r="J94" s="7"/>
      <c r="K94" s="7"/>
      <c r="L94" s="7"/>
    </row>
    <row r="95" spans="1:13">
      <c r="B95" s="46" t="s">
        <v>251</v>
      </c>
      <c r="C95" s="7"/>
      <c r="D95" s="7"/>
      <c r="E95" s="7"/>
      <c r="F95" s="7"/>
      <c r="G95" s="7"/>
      <c r="H95" s="7"/>
      <c r="I95" s="7"/>
      <c r="J95" s="7"/>
      <c r="K95" s="7"/>
      <c r="L95" s="7"/>
    </row>
    <row r="96" spans="1:13">
      <c r="B96" s="46" t="s">
        <v>228</v>
      </c>
      <c r="C96" s="7"/>
      <c r="D96" s="7"/>
      <c r="E96" s="7"/>
      <c r="F96" s="7"/>
      <c r="G96" s="7"/>
      <c r="H96" s="7"/>
      <c r="I96" s="7"/>
      <c r="J96" s="7"/>
      <c r="K96" s="7"/>
      <c r="L96" s="7"/>
    </row>
    <row r="97" spans="2:12">
      <c r="B97" s="46" t="s">
        <v>263</v>
      </c>
      <c r="C97" s="7"/>
      <c r="D97" s="7"/>
      <c r="E97" s="7"/>
      <c r="F97" s="7"/>
      <c r="G97" s="7"/>
      <c r="H97" s="7"/>
      <c r="I97" s="7"/>
      <c r="J97" s="7"/>
      <c r="K97" s="7"/>
      <c r="L97" s="7"/>
    </row>
    <row r="98" spans="2:12">
      <c r="B98" s="7" t="s">
        <v>217</v>
      </c>
      <c r="C98" s="7"/>
      <c r="D98" s="7"/>
      <c r="E98" s="7"/>
      <c r="F98" s="7"/>
      <c r="G98" s="7"/>
      <c r="H98" s="7"/>
      <c r="I98" s="7"/>
      <c r="J98" s="7"/>
      <c r="K98" s="7"/>
      <c r="L98" s="7"/>
    </row>
    <row r="99" spans="2:12">
      <c r="B99" s="46" t="s">
        <v>191</v>
      </c>
    </row>
    <row r="100" spans="2:12">
      <c r="B100" s="7"/>
    </row>
  </sheetData>
  <sheetProtection algorithmName="SHA-512" hashValue="qXSyeLDYJl3f/gIa650W5KmhGIjT1puQOFhDdlLigUdS3IuknQugY5582emqfqZEhD7O2OtrTxFIdHTJIxkDeg==" saltValue="PaySALNG8b0mvt8MsCtfJw==" spinCount="100000" sheet="1" formatCells="0" formatRows="0" insertRows="0"/>
  <mergeCells count="4">
    <mergeCell ref="B5:C5"/>
    <mergeCell ref="B10:M10"/>
    <mergeCell ref="B93:K93"/>
    <mergeCell ref="B92:J92"/>
  </mergeCells>
  <dataValidations count="3">
    <dataValidation type="list" allowBlank="1" showInputMessage="1" showErrorMessage="1" sqref="G12:G91" xr:uid="{971F9A9E-1F53-42A7-B138-D132162AA19B}">
      <formula1>"محلي,أجنبي"</formula1>
    </dataValidation>
    <dataValidation type="list" allowBlank="1" showInputMessage="1" showErrorMessage="1" sqref="F12:F91" xr:uid="{C7B48727-4899-4AE0-B096-55BD9400986C}">
      <formula1>"سلعة,خدمة"</formula1>
    </dataValidation>
    <dataValidation type="list" allowBlank="1" showInputMessage="1" showErrorMessage="1" sqref="B12:B91" xr:uid="{C4258721-1100-4465-9B47-EF8091D91FDD}">
      <formula1>$Q$15:$Q$25</formula1>
    </dataValidation>
  </dataValidations>
  <pageMargins left="0.70866141732283472" right="0.70866141732283472" top="0.74803149606299213" bottom="0.74803149606299213" header="0.31496062992125984" footer="0.31496062992125984"/>
  <pageSetup paperSize="9" scale="35"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454294-57D0-43AA-BD48-07D66C17855E}">
          <x14:formula1>
            <xm:f>IF(AND(F12="خدمة",G12="محلي"),'الملحق ب'!$B$4:$B$25,IF(AND(F12="سلعة",G12="محلي"),'الملحق ب'!$B$27:$B$40,IF((AND(F12="خدمة",G12="أجنبي")),'الملحق ب'!$B$26,'الملحق ب'!$B$41)))</xm:f>
          </x14:formula1>
          <xm:sqref>H12:H91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E23"/>
  <sheetViews>
    <sheetView showGridLines="0" rightToLeft="1" zoomScale="85" zoomScaleNormal="85" workbookViewId="0">
      <selection activeCell="B30" sqref="B30"/>
    </sheetView>
  </sheetViews>
  <sheetFormatPr defaultColWidth="8.625" defaultRowHeight="14.25"/>
  <cols>
    <col min="1" max="1" width="4.5" style="31" customWidth="1"/>
    <col min="2" max="2" width="70" style="31" customWidth="1"/>
    <col min="3" max="3" width="43.375" style="31" customWidth="1"/>
    <col min="4" max="4" width="17.5" style="31" customWidth="1"/>
    <col min="5" max="10" width="15.625" style="31" customWidth="1"/>
    <col min="11" max="16384" width="8.625" style="31"/>
  </cols>
  <sheetData>
    <row r="1" spans="1:3" ht="18">
      <c r="B1" s="14" t="s">
        <v>192</v>
      </c>
    </row>
    <row r="2" spans="1:3" s="1" customFormat="1" ht="15.75">
      <c r="B2" s="212" t="s">
        <v>40</v>
      </c>
      <c r="C2" s="212"/>
    </row>
    <row r="3" spans="1:3" s="1" customFormat="1">
      <c r="B3" s="38" t="s">
        <v>41</v>
      </c>
      <c r="C3" s="128" t="str">
        <f>IF('القسم 1. معلومات المنشأة'!$C$9="","",'القسم 1. معلومات المنشأة'!$C$9)</f>
        <v>شركة مودينا سيتي جروب للمقاولات</v>
      </c>
    </row>
    <row r="4" spans="1:3" s="1" customFormat="1">
      <c r="B4" s="38" t="s">
        <v>19</v>
      </c>
      <c r="C4" s="128" t="str">
        <f>IF('القسم 1. معلومات المنشأة'!$C$4="","",'القسم 1. معلومات المنشأة'!$C$4)</f>
        <v/>
      </c>
    </row>
    <row r="5" spans="1:3" s="1" customFormat="1">
      <c r="B5" s="36" t="s">
        <v>224</v>
      </c>
      <c r="C5" s="47" t="str">
        <f>IF('القسم 1. معلومات المنشأة'!$C$5="","",'القسم 1. معلومات المنشأة'!$C$5)</f>
        <v/>
      </c>
    </row>
    <row r="6" spans="1:3" s="1" customFormat="1">
      <c r="B6" s="38" t="s">
        <v>7</v>
      </c>
      <c r="C6" s="47" t="str">
        <f>IF('القسم 1. معلومات المنشأة'!$C$6="","",'القسم 1. معلومات المنشأة'!$C$6)</f>
        <v/>
      </c>
    </row>
    <row r="7" spans="1:3" ht="14.1" customHeight="1">
      <c r="B7" s="7"/>
      <c r="C7" s="7"/>
    </row>
    <row r="8" spans="1:3" ht="19.350000000000001" customHeight="1">
      <c r="B8" s="195" t="s">
        <v>193</v>
      </c>
      <c r="C8" s="197"/>
    </row>
    <row r="9" spans="1:3" ht="15">
      <c r="A9" s="57"/>
      <c r="B9" s="38" t="s">
        <v>266</v>
      </c>
      <c r="C9" s="58">
        <v>0</v>
      </c>
    </row>
    <row r="10" spans="1:3" ht="16.149999999999999" customHeight="1">
      <c r="B10" s="6"/>
      <c r="C10" s="6"/>
    </row>
    <row r="11" spans="1:3" ht="19.350000000000001" customHeight="1">
      <c r="B11" s="157" t="s">
        <v>194</v>
      </c>
      <c r="C11" s="158"/>
    </row>
    <row r="12" spans="1:3">
      <c r="B12" s="38" t="s">
        <v>267</v>
      </c>
      <c r="C12" s="58">
        <v>0</v>
      </c>
    </row>
    <row r="13" spans="1:3" ht="19.149999999999999" customHeight="1">
      <c r="B13" s="6"/>
      <c r="C13" s="6"/>
    </row>
    <row r="14" spans="1:3" ht="19.350000000000001" customHeight="1">
      <c r="B14" s="157" t="s">
        <v>195</v>
      </c>
      <c r="C14" s="158"/>
    </row>
    <row r="15" spans="1:3" ht="24" customHeight="1">
      <c r="B15" s="38" t="s">
        <v>268</v>
      </c>
      <c r="C15" s="58">
        <v>0</v>
      </c>
    </row>
    <row r="16" spans="1:3" ht="24" customHeight="1">
      <c r="B16" s="38" t="s">
        <v>196</v>
      </c>
      <c r="C16" s="58">
        <v>281214</v>
      </c>
    </row>
    <row r="17" spans="2:5" ht="24" customHeight="1">
      <c r="B17" s="151" t="s">
        <v>197</v>
      </c>
      <c r="C17" s="136">
        <f>IFERROR(IF((C15/C16)&gt;=2%,10%,10%*((C15/C16)/2%)),0)</f>
        <v>0</v>
      </c>
    </row>
    <row r="18" spans="2:5" ht="18.600000000000001" customHeight="1">
      <c r="B18" s="8"/>
      <c r="C18" s="6"/>
    </row>
    <row r="19" spans="2:5" ht="20.65" customHeight="1">
      <c r="B19" s="35" t="s">
        <v>198</v>
      </c>
      <c r="C19" s="7"/>
      <c r="D19" s="7"/>
      <c r="E19" s="7"/>
    </row>
    <row r="20" spans="2:5" ht="21" customHeight="1">
      <c r="B20" s="35" t="s">
        <v>199</v>
      </c>
      <c r="C20" s="7"/>
      <c r="D20" s="7"/>
      <c r="E20" s="7"/>
    </row>
    <row r="21" spans="2:5" ht="19.149999999999999" customHeight="1">
      <c r="B21" s="35" t="s">
        <v>200</v>
      </c>
      <c r="C21" s="7"/>
      <c r="D21" s="7"/>
      <c r="E21" s="7"/>
    </row>
    <row r="22" spans="2:5">
      <c r="B22" s="35"/>
      <c r="C22" s="7"/>
      <c r="D22" s="7"/>
      <c r="E22" s="7"/>
    </row>
    <row r="23" spans="2:5">
      <c r="B23" s="7"/>
      <c r="C23" s="7"/>
      <c r="D23" s="7"/>
      <c r="E23" s="7"/>
    </row>
  </sheetData>
  <sheetProtection algorithmName="SHA-512" hashValue="Y9lJRi7VuOzicNSLyDvpF667jWFMI1kHBpmfO/RrC77JA/KnYV7NeRFMNvWCWaDBLhAru+CmbOvz5O+sWhoa2g==" saltValue="ZtVLeeubPasSn7rYq4nCPw==" spinCount="100000" sheet="1" formatCells="0"/>
  <mergeCells count="2">
    <mergeCell ref="B2:C2"/>
    <mergeCell ref="B8:C8"/>
  </mergeCells>
  <pageMargins left="0.70866141732283472" right="0.85" top="0.74803149606299213" bottom="0.74803149606299213" header="0.31496062992125984" footer="0.31496062992125984"/>
  <pageSetup paperSize="9" scale="90"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51"/>
  <sheetViews>
    <sheetView showGridLines="0" rightToLeft="1" zoomScale="85" zoomScaleNormal="85" workbookViewId="0">
      <selection activeCell="G1" sqref="G1:G1048576"/>
    </sheetView>
  </sheetViews>
  <sheetFormatPr defaultColWidth="8.625" defaultRowHeight="12"/>
  <cols>
    <col min="1" max="1" width="4.5" style="9" customWidth="1"/>
    <col min="2" max="2" width="58.625" style="9" customWidth="1"/>
    <col min="3" max="3" width="83.5" style="9" customWidth="1"/>
    <col min="4" max="4" width="25.375" style="9" customWidth="1"/>
    <col min="5" max="5" width="36.375" style="9" customWidth="1"/>
    <col min="6" max="7" width="24" style="9" customWidth="1"/>
    <col min="8" max="8" width="8.625" style="9"/>
    <col min="9" max="10" width="20.5" style="9" customWidth="1"/>
    <col min="11" max="16384" width="8.625" style="9"/>
  </cols>
  <sheetData>
    <row r="1" spans="1:21" ht="18">
      <c r="B1" s="14" t="s">
        <v>201</v>
      </c>
    </row>
    <row r="2" spans="1:21" s="1" customFormat="1" ht="15.75">
      <c r="B2" s="212" t="s">
        <v>40</v>
      </c>
      <c r="C2" s="212"/>
    </row>
    <row r="3" spans="1:21" s="1" customFormat="1" ht="14.25">
      <c r="B3" s="38" t="s">
        <v>41</v>
      </c>
      <c r="C3" s="128" t="str">
        <f>IF('القسم 1. معلومات المنشأة'!$C$9="","",'القسم 1. معلومات المنشأة'!$C$9)</f>
        <v>شركة مودينا سيتي جروب للمقاولات</v>
      </c>
    </row>
    <row r="4" spans="1:21" s="1" customFormat="1" ht="14.25">
      <c r="B4" s="38" t="s">
        <v>19</v>
      </c>
      <c r="C4" s="128" t="str">
        <f>IF('القسم 1. معلومات المنشأة'!$C$4="","",'القسم 1. معلومات المنشأة'!$C$4)</f>
        <v/>
      </c>
    </row>
    <row r="5" spans="1:21" s="1" customFormat="1" ht="14.25">
      <c r="B5" s="36" t="s">
        <v>224</v>
      </c>
      <c r="C5" s="47" t="str">
        <f>IF('القسم 1. معلومات المنشأة'!$C$5="","",'القسم 1. معلومات المنشأة'!$C$5)</f>
        <v/>
      </c>
    </row>
    <row r="6" spans="1:21" s="1" customFormat="1" ht="14.25">
      <c r="B6" s="38" t="s">
        <v>7</v>
      </c>
      <c r="C6" s="47" t="str">
        <f>IF('القسم 1. معلومات المنشأة'!$C$6="","",'القسم 1. معلومات المنشأة'!$C$6)</f>
        <v/>
      </c>
    </row>
    <row r="7" spans="1:21">
      <c r="B7" s="10"/>
      <c r="C7" s="10"/>
      <c r="D7" s="10"/>
      <c r="E7" s="10"/>
      <c r="F7" s="10"/>
      <c r="G7" s="10"/>
    </row>
    <row r="8" spans="1:21" ht="15.75">
      <c r="B8" s="225" t="s">
        <v>258</v>
      </c>
      <c r="C8" s="225"/>
      <c r="D8" s="11"/>
      <c r="E8" s="11"/>
      <c r="F8" s="11"/>
      <c r="G8" s="11"/>
    </row>
    <row r="9" spans="1:21" ht="14.25">
      <c r="B9" s="161" t="s">
        <v>229</v>
      </c>
      <c r="C9" s="59">
        <v>0</v>
      </c>
      <c r="D9" s="11"/>
      <c r="E9" s="11"/>
      <c r="F9" s="11"/>
      <c r="G9" s="11"/>
      <c r="L9"/>
      <c r="M9"/>
      <c r="N9"/>
      <c r="O9"/>
      <c r="P9"/>
      <c r="Q9"/>
      <c r="R9"/>
      <c r="S9"/>
      <c r="T9"/>
      <c r="U9"/>
    </row>
    <row r="10" spans="1:21">
      <c r="B10" s="11"/>
      <c r="C10" s="11"/>
      <c r="D10" s="11"/>
      <c r="E10" s="11"/>
      <c r="F10" s="11"/>
      <c r="G10" s="11"/>
    </row>
    <row r="11" spans="1:21" ht="15.75">
      <c r="B11" s="226" t="s">
        <v>259</v>
      </c>
      <c r="C11" s="227"/>
      <c r="D11" s="227"/>
      <c r="E11" s="227"/>
      <c r="F11" s="227"/>
      <c r="G11" s="228"/>
    </row>
    <row r="12" spans="1:21" ht="25.5">
      <c r="B12" s="60" t="s">
        <v>26</v>
      </c>
      <c r="C12" s="60" t="s">
        <v>27</v>
      </c>
      <c r="D12" s="60" t="s">
        <v>204</v>
      </c>
      <c r="E12" s="60" t="s">
        <v>85</v>
      </c>
      <c r="F12" s="61" t="s">
        <v>28</v>
      </c>
      <c r="G12" s="61" t="s">
        <v>205</v>
      </c>
      <c r="L12"/>
      <c r="M12"/>
      <c r="N12"/>
      <c r="O12"/>
      <c r="P12"/>
      <c r="Q12"/>
      <c r="R12"/>
      <c r="S12"/>
      <c r="T12"/>
      <c r="U12"/>
    </row>
    <row r="13" spans="1:21" ht="14.25">
      <c r="A13" s="12">
        <v>1</v>
      </c>
      <c r="B13" s="155" t="s">
        <v>202</v>
      </c>
      <c r="C13" s="63" t="s">
        <v>230</v>
      </c>
      <c r="D13" s="51"/>
      <c r="E13" s="64">
        <v>0</v>
      </c>
      <c r="F13" s="65">
        <v>1</v>
      </c>
      <c r="G13" s="66">
        <f t="shared" ref="G13:G24" si="0">F13*E13</f>
        <v>0</v>
      </c>
      <c r="L13"/>
      <c r="M13"/>
      <c r="N13"/>
      <c r="O13"/>
      <c r="P13"/>
      <c r="Q13"/>
      <c r="R13"/>
      <c r="S13"/>
      <c r="T13"/>
      <c r="U13"/>
    </row>
    <row r="14" spans="1:21" ht="14.25">
      <c r="A14" s="12">
        <f t="shared" ref="A14:A23" si="1">A13+1</f>
        <v>2</v>
      </c>
      <c r="B14" s="62" t="s">
        <v>31</v>
      </c>
      <c r="C14" s="62" t="s">
        <v>231</v>
      </c>
      <c r="D14" s="51" t="s">
        <v>29</v>
      </c>
      <c r="E14" s="64">
        <v>0</v>
      </c>
      <c r="F14" s="65">
        <v>1</v>
      </c>
      <c r="G14" s="66">
        <f t="shared" si="0"/>
        <v>0</v>
      </c>
      <c r="H14" s="124" t="str">
        <f>IF(E14&gt;1%*'القسم2.تقييم نسبةالمحتوى المحلي'!$C$17,"يجب فحصها","")</f>
        <v/>
      </c>
      <c r="L14"/>
      <c r="M14"/>
      <c r="N14"/>
      <c r="O14"/>
      <c r="P14"/>
      <c r="Q14"/>
      <c r="R14"/>
      <c r="S14"/>
      <c r="T14"/>
      <c r="U14"/>
    </row>
    <row r="15" spans="1:21" ht="14.25">
      <c r="A15" s="12">
        <f>A14+1</f>
        <v>3</v>
      </c>
      <c r="B15" s="62" t="s">
        <v>32</v>
      </c>
      <c r="C15" s="62" t="s">
        <v>232</v>
      </c>
      <c r="D15" s="51" t="s">
        <v>29</v>
      </c>
      <c r="E15" s="64">
        <v>0</v>
      </c>
      <c r="F15" s="65">
        <v>1</v>
      </c>
      <c r="G15" s="66">
        <f t="shared" si="0"/>
        <v>0</v>
      </c>
      <c r="H15" s="124" t="str">
        <f>IF(E15&gt;1%*'القسم2.تقييم نسبةالمحتوى المحلي'!$C$17,"يجب فحصها","")</f>
        <v/>
      </c>
      <c r="L15"/>
      <c r="M15"/>
      <c r="N15"/>
      <c r="O15"/>
      <c r="P15"/>
      <c r="Q15"/>
      <c r="R15"/>
      <c r="S15"/>
      <c r="T15"/>
      <c r="U15"/>
    </row>
    <row r="16" spans="1:21" ht="14.25">
      <c r="A16" s="12">
        <f t="shared" si="1"/>
        <v>4</v>
      </c>
      <c r="B16" s="62" t="s">
        <v>33</v>
      </c>
      <c r="C16" s="62" t="s">
        <v>203</v>
      </c>
      <c r="D16" s="51" t="s">
        <v>29</v>
      </c>
      <c r="E16" s="64">
        <v>0</v>
      </c>
      <c r="F16" s="65">
        <v>1</v>
      </c>
      <c r="G16" s="66">
        <f t="shared" si="0"/>
        <v>0</v>
      </c>
      <c r="H16" s="124" t="str">
        <f>IF(E16&gt;1%*'القسم2.تقييم نسبةالمحتوى المحلي'!$C$17,"يجب فحصها","")</f>
        <v/>
      </c>
      <c r="L16"/>
      <c r="M16"/>
      <c r="N16"/>
      <c r="O16"/>
      <c r="P16"/>
      <c r="Q16"/>
      <c r="R16"/>
      <c r="S16"/>
      <c r="T16"/>
      <c r="U16"/>
    </row>
    <row r="17" spans="1:21" ht="14.25">
      <c r="A17" s="12">
        <f t="shared" si="1"/>
        <v>5</v>
      </c>
      <c r="B17" s="67" t="s">
        <v>77</v>
      </c>
      <c r="C17" s="67" t="s">
        <v>233</v>
      </c>
      <c r="D17" s="51" t="s">
        <v>29</v>
      </c>
      <c r="E17" s="64">
        <v>0</v>
      </c>
      <c r="F17" s="65">
        <v>1</v>
      </c>
      <c r="G17" s="66">
        <f t="shared" si="0"/>
        <v>0</v>
      </c>
      <c r="H17" s="124" t="str">
        <f>IF(E17&gt;1%*'القسم2.تقييم نسبةالمحتوى المحلي'!$C$17,"يجب فحصها","")</f>
        <v/>
      </c>
      <c r="L17"/>
      <c r="M17"/>
      <c r="N17"/>
      <c r="O17"/>
      <c r="P17"/>
      <c r="Q17"/>
      <c r="R17"/>
      <c r="S17"/>
      <c r="T17"/>
      <c r="U17"/>
    </row>
    <row r="18" spans="1:21" ht="14.25">
      <c r="A18" s="12">
        <f t="shared" si="1"/>
        <v>6</v>
      </c>
      <c r="B18" s="67" t="s">
        <v>77</v>
      </c>
      <c r="C18" s="67" t="s">
        <v>233</v>
      </c>
      <c r="D18" s="51" t="s">
        <v>29</v>
      </c>
      <c r="E18" s="64">
        <v>0</v>
      </c>
      <c r="F18" s="65">
        <v>1</v>
      </c>
      <c r="G18" s="66">
        <f t="shared" si="0"/>
        <v>0</v>
      </c>
      <c r="H18" s="124" t="str">
        <f>IF(E18&gt;1%*'القسم2.تقييم نسبةالمحتوى المحلي'!$C$17,"يجب فحصها","")</f>
        <v/>
      </c>
      <c r="L18"/>
      <c r="M18"/>
      <c r="N18"/>
      <c r="O18"/>
      <c r="P18"/>
      <c r="Q18"/>
      <c r="R18"/>
      <c r="S18"/>
      <c r="T18"/>
      <c r="U18"/>
    </row>
    <row r="19" spans="1:21" ht="14.25">
      <c r="A19" s="12">
        <f t="shared" si="1"/>
        <v>7</v>
      </c>
      <c r="B19" s="67" t="s">
        <v>77</v>
      </c>
      <c r="C19" s="67" t="s">
        <v>233</v>
      </c>
      <c r="D19" s="51" t="s">
        <v>29</v>
      </c>
      <c r="E19" s="64">
        <v>0</v>
      </c>
      <c r="F19" s="65">
        <v>1</v>
      </c>
      <c r="G19" s="66">
        <f t="shared" si="0"/>
        <v>0</v>
      </c>
      <c r="H19" s="124" t="str">
        <f>IF(E19&gt;1%*'القسم2.تقييم نسبةالمحتوى المحلي'!$C$17,"يجب فحصها","")</f>
        <v/>
      </c>
      <c r="L19"/>
      <c r="M19"/>
      <c r="N19"/>
      <c r="O19"/>
      <c r="P19"/>
      <c r="Q19"/>
      <c r="R19"/>
      <c r="S19"/>
      <c r="T19"/>
      <c r="U19"/>
    </row>
    <row r="20" spans="1:21" ht="14.25">
      <c r="A20" s="12">
        <f t="shared" si="1"/>
        <v>8</v>
      </c>
      <c r="B20" s="67" t="s">
        <v>77</v>
      </c>
      <c r="C20" s="67" t="s">
        <v>233</v>
      </c>
      <c r="D20" s="51" t="s">
        <v>29</v>
      </c>
      <c r="E20" s="64">
        <v>0</v>
      </c>
      <c r="F20" s="65">
        <v>1</v>
      </c>
      <c r="G20" s="66">
        <f t="shared" si="0"/>
        <v>0</v>
      </c>
      <c r="H20" s="124" t="str">
        <f>IF(E20&gt;1%*'القسم2.تقييم نسبةالمحتوى المحلي'!$C$17,"يجب فحصها","")</f>
        <v/>
      </c>
      <c r="L20"/>
      <c r="M20"/>
      <c r="N20"/>
      <c r="O20"/>
      <c r="P20"/>
      <c r="Q20"/>
      <c r="R20"/>
      <c r="S20"/>
      <c r="T20"/>
      <c r="U20"/>
    </row>
    <row r="21" spans="1:21" ht="14.25">
      <c r="A21" s="12">
        <f t="shared" si="1"/>
        <v>9</v>
      </c>
      <c r="B21" s="67" t="s">
        <v>77</v>
      </c>
      <c r="C21" s="67" t="s">
        <v>233</v>
      </c>
      <c r="D21" s="51" t="s">
        <v>29</v>
      </c>
      <c r="E21" s="64">
        <v>0</v>
      </c>
      <c r="F21" s="65">
        <v>1</v>
      </c>
      <c r="G21" s="66">
        <f t="shared" si="0"/>
        <v>0</v>
      </c>
      <c r="H21" s="124" t="str">
        <f>IF(E21&gt;1%*'القسم2.تقييم نسبةالمحتوى المحلي'!$C$17,"يجب فحصها","")</f>
        <v/>
      </c>
      <c r="L21"/>
      <c r="M21"/>
      <c r="N21"/>
      <c r="O21"/>
      <c r="P21"/>
      <c r="Q21"/>
      <c r="R21"/>
      <c r="S21"/>
      <c r="T21"/>
      <c r="U21"/>
    </row>
    <row r="22" spans="1:21" ht="14.25">
      <c r="A22" s="12">
        <f t="shared" si="1"/>
        <v>10</v>
      </c>
      <c r="B22" s="67" t="s">
        <v>77</v>
      </c>
      <c r="C22" s="67" t="s">
        <v>233</v>
      </c>
      <c r="D22" s="51" t="s">
        <v>29</v>
      </c>
      <c r="E22" s="64">
        <v>0</v>
      </c>
      <c r="F22" s="65">
        <v>1</v>
      </c>
      <c r="G22" s="66">
        <f t="shared" si="0"/>
        <v>0</v>
      </c>
      <c r="H22" s="124" t="str">
        <f>IF(E22&gt;1%*'القسم2.تقييم نسبةالمحتوى المحلي'!$C$17,"يجب فحصها","")</f>
        <v/>
      </c>
      <c r="L22"/>
      <c r="M22"/>
      <c r="N22"/>
      <c r="O22"/>
      <c r="P22"/>
      <c r="Q22"/>
      <c r="R22"/>
      <c r="S22"/>
      <c r="T22"/>
      <c r="U22"/>
    </row>
    <row r="23" spans="1:21" ht="14.25">
      <c r="A23" s="12">
        <f t="shared" si="1"/>
        <v>11</v>
      </c>
      <c r="B23" s="67" t="s">
        <v>77</v>
      </c>
      <c r="C23" s="67" t="s">
        <v>233</v>
      </c>
      <c r="D23" s="51" t="s">
        <v>29</v>
      </c>
      <c r="E23" s="64">
        <v>0</v>
      </c>
      <c r="F23" s="65">
        <v>1</v>
      </c>
      <c r="G23" s="66">
        <f t="shared" si="0"/>
        <v>0</v>
      </c>
      <c r="H23" s="124" t="str">
        <f>IF(E23&gt;1%*'القسم2.تقييم نسبةالمحتوى المحلي'!$C$17,"يجب فحصها","")</f>
        <v/>
      </c>
      <c r="L23"/>
      <c r="M23"/>
      <c r="N23"/>
      <c r="O23"/>
      <c r="P23"/>
      <c r="Q23"/>
      <c r="R23"/>
      <c r="S23"/>
      <c r="T23"/>
      <c r="U23"/>
    </row>
    <row r="24" spans="1:21" ht="15.75" customHeight="1">
      <c r="A24"/>
      <c r="B24" s="221" t="s">
        <v>260</v>
      </c>
      <c r="C24" s="222"/>
      <c r="D24" s="51" t="s">
        <v>30</v>
      </c>
      <c r="E24" s="66">
        <f>C9-SUM(E13:E23)</f>
        <v>0</v>
      </c>
      <c r="F24" s="65">
        <v>0.3</v>
      </c>
      <c r="G24" s="66">
        <f t="shared" si="0"/>
        <v>0</v>
      </c>
      <c r="L24"/>
      <c r="M24"/>
      <c r="N24"/>
      <c r="O24"/>
      <c r="P24"/>
      <c r="Q24"/>
      <c r="R24"/>
      <c r="S24"/>
      <c r="T24"/>
      <c r="U24"/>
    </row>
    <row r="25" spans="1:21" ht="14.25">
      <c r="A25"/>
      <c r="B25" s="223" t="s">
        <v>86</v>
      </c>
      <c r="C25" s="224"/>
      <c r="D25" s="68"/>
      <c r="E25" s="69">
        <f>SUM(E13:E24)</f>
        <v>0</v>
      </c>
      <c r="F25" s="70">
        <f>IFERROR(SUMPRODUCT(F13:F24,E13:E24)/E25,0)</f>
        <v>0</v>
      </c>
      <c r="G25" s="69">
        <f>SUM(G13:G24)</f>
        <v>0</v>
      </c>
      <c r="L25"/>
      <c r="M25"/>
      <c r="N25"/>
      <c r="O25"/>
      <c r="P25"/>
      <c r="Q25"/>
      <c r="R25"/>
      <c r="S25"/>
      <c r="T25"/>
      <c r="U25"/>
    </row>
    <row r="26" spans="1:21" ht="14.25">
      <c r="A26"/>
      <c r="L26"/>
      <c r="M26"/>
      <c r="N26"/>
      <c r="O26"/>
      <c r="P26"/>
      <c r="Q26"/>
      <c r="R26"/>
      <c r="S26"/>
      <c r="T26"/>
      <c r="U26"/>
    </row>
    <row r="27" spans="1:21" ht="14.25">
      <c r="A27"/>
      <c r="B27" s="46" t="s">
        <v>234</v>
      </c>
      <c r="L27"/>
      <c r="M27"/>
      <c r="N27"/>
      <c r="O27"/>
      <c r="P27"/>
      <c r="Q27"/>
      <c r="R27"/>
      <c r="S27"/>
      <c r="T27"/>
      <c r="U27"/>
    </row>
    <row r="28" spans="1:21" ht="14.25">
      <c r="A28"/>
      <c r="I28"/>
      <c r="J28"/>
      <c r="K28"/>
      <c r="L28"/>
      <c r="M28"/>
      <c r="N28"/>
      <c r="O28"/>
      <c r="P28"/>
      <c r="Q28"/>
      <c r="R28"/>
      <c r="S28"/>
      <c r="T28"/>
      <c r="U28"/>
    </row>
    <row r="29" spans="1:21" ht="14.25">
      <c r="A29"/>
      <c r="I29"/>
      <c r="J29"/>
      <c r="K29"/>
      <c r="L29"/>
      <c r="M29"/>
      <c r="N29"/>
      <c r="O29"/>
      <c r="P29"/>
      <c r="Q29"/>
      <c r="R29"/>
      <c r="S29"/>
      <c r="T29"/>
      <c r="U29"/>
    </row>
    <row r="30" spans="1:21" ht="14.25">
      <c r="A30"/>
      <c r="I30"/>
      <c r="J30"/>
      <c r="K30"/>
      <c r="L30"/>
      <c r="M30"/>
      <c r="N30"/>
      <c r="O30"/>
      <c r="P30"/>
      <c r="Q30"/>
      <c r="R30"/>
      <c r="S30"/>
      <c r="T30"/>
      <c r="U30"/>
    </row>
    <row r="31" spans="1:21" ht="14.25">
      <c r="A31"/>
      <c r="I31"/>
      <c r="J31"/>
      <c r="K31"/>
      <c r="L31"/>
      <c r="M31"/>
      <c r="N31"/>
      <c r="O31"/>
      <c r="P31"/>
      <c r="Q31"/>
      <c r="R31"/>
      <c r="S31"/>
      <c r="T31"/>
      <c r="U31"/>
    </row>
    <row r="32" spans="1:21" ht="14.25">
      <c r="A32"/>
      <c r="I32"/>
      <c r="J32"/>
      <c r="K32"/>
      <c r="L32"/>
      <c r="M32"/>
      <c r="N32"/>
      <c r="O32"/>
      <c r="P32"/>
      <c r="Q32"/>
      <c r="R32"/>
      <c r="S32"/>
      <c r="T32"/>
      <c r="U32"/>
    </row>
    <row r="33" spans="1:21" ht="14.25">
      <c r="A33"/>
      <c r="I33"/>
      <c r="J33"/>
      <c r="K33"/>
      <c r="L33"/>
      <c r="M33"/>
      <c r="N33"/>
      <c r="O33"/>
      <c r="P33"/>
      <c r="Q33"/>
      <c r="R33"/>
      <c r="S33"/>
      <c r="T33"/>
      <c r="U33"/>
    </row>
    <row r="34" spans="1:21" ht="14.25">
      <c r="A34"/>
      <c r="I34"/>
      <c r="J34"/>
      <c r="K34"/>
      <c r="L34"/>
      <c r="M34"/>
      <c r="N34"/>
      <c r="O34"/>
      <c r="P34"/>
      <c r="Q34"/>
      <c r="R34"/>
      <c r="S34"/>
      <c r="T34"/>
      <c r="U34"/>
    </row>
    <row r="35" spans="1:21" ht="14.25">
      <c r="A35"/>
      <c r="I35"/>
      <c r="J35"/>
      <c r="K35"/>
      <c r="L35"/>
      <c r="M35"/>
      <c r="N35"/>
      <c r="O35"/>
      <c r="P35"/>
      <c r="Q35"/>
      <c r="R35"/>
      <c r="S35"/>
      <c r="T35"/>
      <c r="U35"/>
    </row>
    <row r="36" spans="1:21" ht="14.25">
      <c r="A36"/>
      <c r="I36"/>
      <c r="J36"/>
      <c r="K36"/>
      <c r="L36"/>
      <c r="M36"/>
      <c r="N36"/>
      <c r="O36"/>
      <c r="P36"/>
      <c r="Q36"/>
      <c r="R36"/>
      <c r="S36"/>
      <c r="T36"/>
      <c r="U36"/>
    </row>
    <row r="37" spans="1:21" ht="14.25">
      <c r="A37"/>
      <c r="I37"/>
      <c r="J37"/>
      <c r="K37"/>
      <c r="L37"/>
      <c r="M37"/>
      <c r="N37"/>
      <c r="O37"/>
      <c r="P37"/>
      <c r="Q37"/>
      <c r="R37"/>
      <c r="S37"/>
      <c r="T37"/>
      <c r="U37"/>
    </row>
    <row r="38" spans="1:21" ht="14.25">
      <c r="A38"/>
      <c r="I38"/>
      <c r="J38"/>
      <c r="K38"/>
      <c r="L38"/>
      <c r="M38"/>
      <c r="N38"/>
      <c r="O38"/>
      <c r="P38"/>
      <c r="Q38"/>
      <c r="R38"/>
      <c r="S38"/>
      <c r="T38"/>
      <c r="U38"/>
    </row>
    <row r="39" spans="1:21" ht="14.25">
      <c r="A39"/>
      <c r="I39"/>
      <c r="J39"/>
      <c r="K39"/>
      <c r="L39"/>
      <c r="M39"/>
      <c r="N39"/>
      <c r="O39"/>
      <c r="P39"/>
      <c r="Q39"/>
      <c r="R39"/>
      <c r="S39"/>
      <c r="T39"/>
      <c r="U39"/>
    </row>
    <row r="40" spans="1:21" ht="14.25">
      <c r="A40"/>
      <c r="I40"/>
      <c r="J40"/>
      <c r="K40"/>
      <c r="L40"/>
      <c r="M40"/>
      <c r="N40"/>
      <c r="O40"/>
      <c r="P40"/>
      <c r="Q40"/>
      <c r="R40"/>
      <c r="S40"/>
      <c r="T40"/>
      <c r="U40"/>
    </row>
    <row r="41" spans="1:21" ht="14.25">
      <c r="A41"/>
      <c r="I41"/>
      <c r="J41"/>
      <c r="K41"/>
      <c r="L41"/>
      <c r="M41"/>
      <c r="N41"/>
      <c r="O41"/>
      <c r="P41"/>
      <c r="Q41"/>
      <c r="R41"/>
      <c r="S41"/>
      <c r="T41"/>
      <c r="U41"/>
    </row>
    <row r="42" spans="1:21" ht="14.25">
      <c r="A42"/>
      <c r="I42"/>
      <c r="J42"/>
      <c r="K42"/>
      <c r="L42"/>
      <c r="M42"/>
      <c r="N42"/>
      <c r="O42"/>
      <c r="P42"/>
      <c r="Q42"/>
      <c r="R42"/>
      <c r="S42"/>
      <c r="T42"/>
      <c r="U42"/>
    </row>
    <row r="43" spans="1:21" ht="14.25">
      <c r="A43"/>
      <c r="I43"/>
      <c r="J43"/>
      <c r="K43"/>
      <c r="L43"/>
      <c r="M43"/>
      <c r="N43"/>
      <c r="O43"/>
      <c r="P43"/>
      <c r="Q43"/>
      <c r="R43"/>
      <c r="S43"/>
      <c r="T43"/>
      <c r="U43"/>
    </row>
    <row r="44" spans="1:21" ht="14.25">
      <c r="A44"/>
      <c r="I44"/>
      <c r="J44"/>
      <c r="K44"/>
      <c r="L44"/>
      <c r="M44"/>
      <c r="N44"/>
      <c r="O44"/>
      <c r="P44"/>
      <c r="Q44"/>
      <c r="R44"/>
      <c r="S44"/>
      <c r="T44"/>
      <c r="U44"/>
    </row>
    <row r="45" spans="1:21" ht="14.25">
      <c r="A45"/>
      <c r="I45"/>
      <c r="J45"/>
      <c r="K45"/>
      <c r="L45"/>
      <c r="M45"/>
      <c r="N45"/>
      <c r="O45"/>
      <c r="P45"/>
      <c r="Q45"/>
      <c r="R45"/>
      <c r="S45"/>
      <c r="T45"/>
      <c r="U45"/>
    </row>
    <row r="46" spans="1:21" ht="14.25">
      <c r="A46"/>
      <c r="I46"/>
      <c r="J46"/>
      <c r="K46"/>
      <c r="L46"/>
      <c r="M46"/>
      <c r="N46"/>
      <c r="O46"/>
      <c r="P46"/>
      <c r="Q46"/>
      <c r="R46"/>
      <c r="S46"/>
      <c r="T46"/>
      <c r="U46"/>
    </row>
    <row r="47" spans="1:21" ht="14.25">
      <c r="A47"/>
      <c r="I47"/>
      <c r="J47"/>
      <c r="K47"/>
      <c r="L47"/>
      <c r="M47"/>
      <c r="N47"/>
      <c r="O47"/>
      <c r="P47"/>
      <c r="Q47"/>
      <c r="R47"/>
      <c r="S47"/>
      <c r="T47"/>
      <c r="U47"/>
    </row>
    <row r="48" spans="1:21" ht="14.25">
      <c r="A48"/>
      <c r="I48"/>
      <c r="J48"/>
      <c r="K48"/>
      <c r="L48"/>
      <c r="M48"/>
      <c r="N48"/>
      <c r="O48"/>
      <c r="P48"/>
      <c r="Q48"/>
      <c r="R48"/>
      <c r="S48"/>
      <c r="T48"/>
      <c r="U48"/>
    </row>
    <row r="49" spans="1:21" ht="14.25">
      <c r="A49"/>
      <c r="I49"/>
      <c r="J49"/>
      <c r="K49"/>
      <c r="L49"/>
      <c r="M49"/>
      <c r="N49"/>
      <c r="O49"/>
      <c r="P49"/>
      <c r="Q49"/>
      <c r="R49"/>
      <c r="S49"/>
      <c r="T49"/>
      <c r="U49"/>
    </row>
    <row r="50" spans="1:21" ht="14.25">
      <c r="A50" s="12"/>
      <c r="I50"/>
      <c r="J50"/>
      <c r="K50"/>
      <c r="L50"/>
      <c r="M50"/>
      <c r="N50"/>
      <c r="O50"/>
      <c r="P50"/>
      <c r="Q50"/>
      <c r="R50"/>
      <c r="S50"/>
      <c r="T50"/>
      <c r="U50"/>
    </row>
    <row r="51" spans="1:21" ht="14.25">
      <c r="I51"/>
      <c r="J51"/>
      <c r="K51"/>
      <c r="L51"/>
      <c r="M51"/>
      <c r="N51"/>
      <c r="O51"/>
      <c r="P51"/>
      <c r="Q51"/>
      <c r="R51"/>
      <c r="S51"/>
      <c r="T51"/>
      <c r="U51"/>
    </row>
  </sheetData>
  <sheetProtection algorithmName="SHA-512" hashValue="QaW6f0DBy2wUb+lW7gU11IunHSHa1+i4trB5JU8NgwTzBfn02fkl4U5wY7kiyOGLU+kDdJVJLnl6bsopmU8E/Q==" saltValue="2UthbOoWNx+LecKfSt/VUA==" spinCount="100000" sheet="1" formatCells="0" insertRows="0"/>
  <mergeCells count="5">
    <mergeCell ref="B2:C2"/>
    <mergeCell ref="B24:C24"/>
    <mergeCell ref="B25:C25"/>
    <mergeCell ref="B8:C8"/>
    <mergeCell ref="B11:G11"/>
  </mergeCells>
  <dataValidations disablePrompts="1" count="1">
    <dataValidation type="decimal" operator="greaterThan" allowBlank="1" showInputMessage="1" showErrorMessage="1" sqref="E13:E23" xr:uid="{00000000-0002-0000-0600-000000000000}">
      <formula1>-1</formula1>
    </dataValidation>
  </dataValidations>
  <pageMargins left="0.70866141732283472" right="0.70866141732283472" top="0.74803149606299213" bottom="0.74803149606299213" header="0.31496062992125984" footer="0.31496062992125984"/>
  <pageSetup paperSize="9" scale="40"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R25"/>
  <sheetViews>
    <sheetView showGridLines="0" rightToLeft="1" tabSelected="1" zoomScale="85" zoomScaleNormal="85" workbookViewId="0">
      <selection activeCell="F38" sqref="F38"/>
    </sheetView>
  </sheetViews>
  <sheetFormatPr defaultRowHeight="14.25"/>
  <cols>
    <col min="1" max="1" width="6.5" customWidth="1"/>
    <col min="2" max="2" width="20.5" customWidth="1"/>
    <col min="3" max="3" width="10.625" customWidth="1"/>
    <col min="5" max="5" width="37.375" customWidth="1"/>
    <col min="6" max="6" width="42.375" customWidth="1"/>
  </cols>
  <sheetData>
    <row r="1" spans="2:9" ht="18">
      <c r="B1" s="14" t="s">
        <v>6</v>
      </c>
    </row>
    <row r="2" spans="2:9" ht="15.75">
      <c r="B2" s="237" t="s">
        <v>68</v>
      </c>
      <c r="C2" s="207"/>
      <c r="D2" s="207"/>
      <c r="E2" s="207"/>
      <c r="F2" s="207"/>
    </row>
    <row r="3" spans="2:9">
      <c r="B3" s="238" t="s">
        <v>206</v>
      </c>
      <c r="C3" s="239"/>
      <c r="D3" s="239"/>
      <c r="E3" s="240"/>
      <c r="F3" s="110">
        <v>172245</v>
      </c>
    </row>
    <row r="4" spans="2:9">
      <c r="B4" s="238" t="s">
        <v>70</v>
      </c>
      <c r="C4" s="239"/>
      <c r="D4" s="239"/>
      <c r="E4" s="240"/>
      <c r="F4" s="110">
        <v>454609</v>
      </c>
    </row>
    <row r="5" spans="2:9">
      <c r="B5" s="238" t="s">
        <v>71</v>
      </c>
      <c r="C5" s="239"/>
      <c r="D5" s="239"/>
      <c r="E5" s="240"/>
      <c r="F5" s="110">
        <v>0</v>
      </c>
    </row>
    <row r="6" spans="2:9">
      <c r="B6" s="238" t="s">
        <v>72</v>
      </c>
      <c r="C6" s="239"/>
      <c r="D6" s="239"/>
      <c r="E6" s="240"/>
      <c r="F6" s="110">
        <v>0</v>
      </c>
    </row>
    <row r="7" spans="2:9">
      <c r="B7" s="241" t="s">
        <v>73</v>
      </c>
      <c r="C7" s="242"/>
      <c r="D7" s="242"/>
      <c r="E7" s="243"/>
      <c r="F7" s="110">
        <v>0</v>
      </c>
    </row>
    <row r="8" spans="2:9" ht="15" customHeight="1">
      <c r="B8" s="244" t="s">
        <v>257</v>
      </c>
      <c r="C8" s="245"/>
      <c r="D8" s="245"/>
      <c r="E8" s="246"/>
      <c r="F8" s="111">
        <f>SUM(F3:F7)</f>
        <v>626854</v>
      </c>
    </row>
    <row r="9" spans="2:9" ht="15">
      <c r="B9" s="56"/>
      <c r="C9" s="56"/>
      <c r="D9" s="112"/>
      <c r="E9" s="112"/>
      <c r="F9" s="56"/>
    </row>
    <row r="10" spans="2:9" ht="15.75">
      <c r="B10" s="237" t="s">
        <v>69</v>
      </c>
      <c r="C10" s="207"/>
      <c r="D10" s="207"/>
      <c r="E10" s="207"/>
      <c r="F10" s="207"/>
    </row>
    <row r="11" spans="2:9">
      <c r="B11" s="238" t="s">
        <v>5</v>
      </c>
      <c r="C11" s="239"/>
      <c r="D11" s="239"/>
      <c r="E11" s="240"/>
      <c r="F11" s="113">
        <f>'القسم 3. القوى العاملة'!E10</f>
        <v>245792</v>
      </c>
    </row>
    <row r="12" spans="2:9">
      <c r="B12" s="238" t="s">
        <v>131</v>
      </c>
      <c r="C12" s="239"/>
      <c r="D12" s="239"/>
      <c r="E12" s="240"/>
      <c r="F12" s="113">
        <f>'القسم 6. تطوير القدرات'!C9+'القسم 6. تطوير القدرات'!C12+'القسم 6. تطوير القدرات'!C15</f>
        <v>0</v>
      </c>
    </row>
    <row r="13" spans="2:9">
      <c r="B13" s="238" t="s">
        <v>132</v>
      </c>
      <c r="C13" s="239"/>
      <c r="D13" s="239"/>
      <c r="E13" s="240"/>
      <c r="F13" s="113">
        <f>'القسم 7. الإهلاك والإطفاء'!C9</f>
        <v>0</v>
      </c>
    </row>
    <row r="14" spans="2:9">
      <c r="B14" s="238" t="s">
        <v>74</v>
      </c>
      <c r="C14" s="239"/>
      <c r="D14" s="239"/>
      <c r="E14" s="240"/>
      <c r="F14" s="110">
        <v>0</v>
      </c>
    </row>
    <row r="15" spans="2:9">
      <c r="B15" s="238" t="s">
        <v>75</v>
      </c>
      <c r="C15" s="239"/>
      <c r="D15" s="239"/>
      <c r="E15" s="240"/>
      <c r="F15" s="110">
        <v>0</v>
      </c>
      <c r="I15" s="109"/>
    </row>
    <row r="16" spans="2:9">
      <c r="B16" s="238" t="s">
        <v>207</v>
      </c>
      <c r="C16" s="239"/>
      <c r="D16" s="239"/>
      <c r="E16" s="240"/>
      <c r="F16" s="110">
        <v>0</v>
      </c>
    </row>
    <row r="17" spans="2:18">
      <c r="B17" s="238" t="s">
        <v>76</v>
      </c>
      <c r="C17" s="239"/>
      <c r="D17" s="239"/>
      <c r="E17" s="240"/>
      <c r="F17" s="110">
        <v>38675</v>
      </c>
    </row>
    <row r="18" spans="2:18">
      <c r="B18" s="238" t="s">
        <v>208</v>
      </c>
      <c r="C18" s="239"/>
      <c r="D18" s="239"/>
      <c r="E18" s="240"/>
      <c r="F18" s="110">
        <v>0</v>
      </c>
      <c r="R18" s="107"/>
    </row>
    <row r="19" spans="2:18">
      <c r="B19" s="229" t="s">
        <v>77</v>
      </c>
      <c r="C19" s="230"/>
      <c r="D19" s="230"/>
      <c r="E19" s="231"/>
      <c r="F19" s="110">
        <v>0</v>
      </c>
    </row>
    <row r="20" spans="2:18">
      <c r="B20" s="229" t="s">
        <v>77</v>
      </c>
      <c r="C20" s="230"/>
      <c r="D20" s="230"/>
      <c r="E20" s="231"/>
      <c r="F20" s="110">
        <v>0</v>
      </c>
    </row>
    <row r="21" spans="2:18">
      <c r="B21" s="229" t="s">
        <v>77</v>
      </c>
      <c r="C21" s="230"/>
      <c r="D21" s="230"/>
      <c r="E21" s="231"/>
      <c r="F21" s="110">
        <v>0</v>
      </c>
    </row>
    <row r="22" spans="2:18">
      <c r="B22" s="229" t="s">
        <v>77</v>
      </c>
      <c r="C22" s="230"/>
      <c r="D22" s="230"/>
      <c r="E22" s="231"/>
      <c r="F22" s="110">
        <v>0</v>
      </c>
    </row>
    <row r="23" spans="2:18">
      <c r="B23" s="229" t="s">
        <v>77</v>
      </c>
      <c r="C23" s="230"/>
      <c r="D23" s="230"/>
      <c r="E23" s="231"/>
      <c r="F23" s="110">
        <v>0</v>
      </c>
      <c r="J23" s="108"/>
    </row>
    <row r="24" spans="2:18" ht="15">
      <c r="B24" s="232" t="s">
        <v>78</v>
      </c>
      <c r="C24" s="233"/>
      <c r="D24" s="233"/>
      <c r="E24" s="234"/>
      <c r="F24" s="111">
        <f>SUM(F11:F23)</f>
        <v>284467</v>
      </c>
    </row>
    <row r="25" spans="2:18" ht="15">
      <c r="B25" s="235" t="s">
        <v>18</v>
      </c>
      <c r="C25" s="236"/>
      <c r="D25" s="236"/>
      <c r="E25" s="236"/>
      <c r="F25" s="114">
        <f>F8-F24</f>
        <v>342387</v>
      </c>
      <c r="G25" s="125" t="str">
        <f>IF(F25='القسم 4. السلع والخدمات'!C9, "","لا تطابق القسم 4")</f>
        <v/>
      </c>
    </row>
  </sheetData>
  <sheetProtection algorithmName="SHA-512" hashValue="YcLEvmvlpP4Ic+A1kdAc8UxUuZG2TylCRFphjnofEDFB2BWx4f+HCd3OqaeAkim9l6eGariV7BB2Yfj269kIKw==" saltValue="BDpWTebejd8tTg5EYSyinQ==" spinCount="100000" sheet="1" objects="1" scenarios="1"/>
  <mergeCells count="23">
    <mergeCell ref="B19:E19"/>
    <mergeCell ref="B20:E20"/>
    <mergeCell ref="B8:E8"/>
    <mergeCell ref="B10:F10"/>
    <mergeCell ref="B11:E11"/>
    <mergeCell ref="B12:E12"/>
    <mergeCell ref="B13:E13"/>
    <mergeCell ref="B14:E14"/>
    <mergeCell ref="B2:F2"/>
    <mergeCell ref="B15:E15"/>
    <mergeCell ref="B16:E16"/>
    <mergeCell ref="B17:E17"/>
    <mergeCell ref="B18:E18"/>
    <mergeCell ref="B3:E3"/>
    <mergeCell ref="B4:E4"/>
    <mergeCell ref="B5:E5"/>
    <mergeCell ref="B6:E6"/>
    <mergeCell ref="B7:E7"/>
    <mergeCell ref="B21:E21"/>
    <mergeCell ref="B22:E22"/>
    <mergeCell ref="B23:E23"/>
    <mergeCell ref="B24:E24"/>
    <mergeCell ref="B25:E25"/>
  </mergeCells>
  <pageMargins left="0.70866141732283472" right="0.70866141732283472" top="0.74803149606299213" bottom="0.74803149606299213" header="0.31496062992125984" footer="0.31496062992125984"/>
  <pageSetup paperSize="9" scale="90" orientation="landscape" r:id="rId1"/>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c2c9ae71-cbcf-429f-b25d-9bcd65dc36b6" value=""/>
</sisl>
</file>

<file path=customXml/itemProps1.xml><?xml version="1.0" encoding="utf-8"?>
<ds:datastoreItem xmlns:ds="http://schemas.openxmlformats.org/officeDocument/2006/customXml" ds:itemID="{59EBE359-0BBC-4301-8A60-04B1E4BE498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10</vt:i4>
      </vt:variant>
      <vt:variant>
        <vt:lpstr>النطاقات المسماة</vt:lpstr>
      </vt:variant>
      <vt:variant>
        <vt:i4>2</vt:i4>
      </vt:variant>
    </vt:vector>
  </HeadingPairs>
  <TitlesOfParts>
    <vt:vector size="12" baseType="lpstr">
      <vt:lpstr>نظرة عامة</vt:lpstr>
      <vt:lpstr>القسم 1. معلومات المنشأة</vt:lpstr>
      <vt:lpstr>القسم2.تقييم نسبةالمحتوى المحلي</vt:lpstr>
      <vt:lpstr>القسم 3. القوى العاملة</vt:lpstr>
      <vt:lpstr>القسم 4. السلع والخدمات</vt:lpstr>
      <vt:lpstr>القسم 5. النفقات الرأسمالية</vt:lpstr>
      <vt:lpstr>القسم 6. تطوير القدرات</vt:lpstr>
      <vt:lpstr>القسم 7. الإهلاك والإطفاء</vt:lpstr>
      <vt:lpstr>الملحق أ</vt:lpstr>
      <vt:lpstr>الملحق ب</vt:lpstr>
      <vt:lpstr>'القسم 1. معلومات المنشأة'!Print_Area</vt:lpstr>
      <vt:lpstr>'القسم 4. السلع والخدمات'!Print_Area</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halsuhebany@lcgpa.gov.sa</dc:creator>
  <cp:lastModifiedBy>b.abdalla@sacadfirm-sys.com</cp:lastModifiedBy>
  <cp:lastPrinted>2025-05-21T09:37:12Z</cp:lastPrinted>
  <dcterms:created xsi:type="dcterms:W3CDTF">2017-06-19T08:29:53Z</dcterms:created>
  <dcterms:modified xsi:type="dcterms:W3CDTF">2025-05-21T11:33:15Z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1a6273da-87a1-4c1b-9ad7-02b539189f2c</vt:lpwstr>
  </property>
  <property fmtid="{D5CDD505-2E9C-101B-9397-08002B2CF9AE}" pid="4" name="bjSaver">
    <vt:lpwstr>uOMm0A6D+JmD1V/lD3PE3U8A7q5vgfmI</vt:lpwstr>
  </property>
  <property fmtid="{D5CDD505-2E9C-101B-9397-08002B2CF9AE}" pid="5"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6" name="bjDocumentLabelXML-0">
    <vt:lpwstr>ames.com/2008/01/sie/internal/label"&gt;&lt;element uid="c2c9ae71-cbcf-429f-b25d-9bcd65dc36b6" value="" /&gt;&lt;/sisl&gt;</vt:lpwstr>
  </property>
  <property fmtid="{D5CDD505-2E9C-101B-9397-08002B2CF9AE}" pid="7" name="bjDocumentSecurityLabel">
    <vt:lpwstr>Your Marking Format here</vt:lpwstr>
  </property>
  <property fmtid="{D5CDD505-2E9C-101B-9397-08002B2CF9AE}" pid="8" name="bjClsUserRVM">
    <vt:lpwstr>[]</vt:lpwstr>
  </property>
  <property fmtid="{D5CDD505-2E9C-101B-9397-08002B2CF9AE}" pid="9" name="bjCentreHeaderLabel-first">
    <vt:lpwstr>&amp;"Times New Roman,Regular"&amp;12&amp;KFFCC00Confidential - مقيّد</vt:lpwstr>
  </property>
  <property fmtid="{D5CDD505-2E9C-101B-9397-08002B2CF9AE}" pid="10" name="bjCentreHeaderLabel-even">
    <vt:lpwstr>&amp;"Times New Roman,Regular"&amp;12&amp;KFFCC00Confidential - مقيّد</vt:lpwstr>
  </property>
  <property fmtid="{D5CDD505-2E9C-101B-9397-08002B2CF9AE}" pid="11" name="bjCentreHeaderLabel">
    <vt:lpwstr>&amp;"Times New Roman,Regular"&amp;12&amp;KFFCC00Confidential - مقيّد</vt:lpwstr>
  </property>
</Properties>
</file>