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hidePivotFieldList="1" defaultThemeVersion="166925"/>
  <mc:AlternateContent xmlns:mc="http://schemas.openxmlformats.org/markup-compatibility/2006">
    <mc:Choice Requires="x15">
      <x15ac:absPath xmlns:x15ac="http://schemas.microsoft.com/office/spreadsheetml/2010/11/ac" url="\\Admin-pc\التقرير اليومي للفرسان\أبو سريع\أبوسريع 2023م\حلول جنا 2023\13000 القوائم المالية ومذكرة الانتهاء\الميزانية 2023م\"/>
    </mc:Choice>
  </mc:AlternateContent>
  <xr:revisionPtr revIDLastSave="0" documentId="13_ncr:1_{6967A4C4-0793-49D6-9D56-90F300C59F88}" xr6:coauthVersionLast="47" xr6:coauthVersionMax="47" xr10:uidLastSave="{00000000-0000-0000-0000-000000000000}"/>
  <bookViews>
    <workbookView xWindow="-120" yWindow="-120" windowWidth="29040" windowHeight="15840" tabRatio="734" activeTab="7" xr2:uid="{00000000-000D-0000-FFFF-FFFF00000000}"/>
  </bookViews>
  <sheets>
    <sheet name="Trial Balance" sheetId="31" r:id="rId1"/>
    <sheet name="المركز المالي" sheetId="15" r:id="rId2"/>
    <sheet name="قائمة الدخل" sheetId="16" r:id="rId3"/>
    <sheet name="قائمة التغيرات" sheetId="17" r:id="rId4"/>
    <sheet name="التدفقات النقدية" sheetId="18" r:id="rId5"/>
    <sheet name="5-6-7" sheetId="19" r:id="rId6"/>
    <sheet name="8-9" sheetId="30" r:id="rId7"/>
    <sheet name="10-11-12-13" sheetId="29" r:id="rId8"/>
    <sheet name="الملاحظات" sheetId="33" r:id="rId9"/>
    <sheet name="الارصدة الافتتاحية" sheetId="32" r:id="rId10"/>
  </sheets>
  <definedNames>
    <definedName name="_xlnm._FilterDatabase" localSheetId="0" hidden="1">'Trial Balance'!$A$5:$O$65</definedName>
    <definedName name="AuditorsReport" localSheetId="7">#REF!</definedName>
    <definedName name="AuditorsReport" localSheetId="6">#REF!</definedName>
    <definedName name="AuditorsReport">#REF!</definedName>
    <definedName name="Exhibit_A" localSheetId="7">#REF!</definedName>
    <definedName name="Exhibit_A" localSheetId="6">#REF!</definedName>
    <definedName name="Exhibit_A">#REF!</definedName>
    <definedName name="Exhibit_B" localSheetId="7">#REF!</definedName>
    <definedName name="Exhibit_B" localSheetId="6">#REF!</definedName>
    <definedName name="Exhibit_B">#REF!</definedName>
    <definedName name="Exhibit_c" localSheetId="7">#REF!</definedName>
    <definedName name="Exhibit_c" localSheetId="6">#REF!</definedName>
    <definedName name="Exhibit_c">#REF!</definedName>
    <definedName name="fdf" localSheetId="7">#REF!</definedName>
    <definedName name="fdf" localSheetId="6">#REF!</definedName>
    <definedName name="fdf">#REF!</definedName>
    <definedName name="k" localSheetId="7">#REF!</definedName>
    <definedName name="k" localSheetId="6">#REF!</definedName>
    <definedName name="k">#REF!</definedName>
    <definedName name="Notes" localSheetId="7">#REF!</definedName>
    <definedName name="Notes" localSheetId="6">#REF!</definedName>
    <definedName name="Notes">#REF!</definedName>
    <definedName name="Part_1" localSheetId="7">#REF!</definedName>
    <definedName name="Part_1" localSheetId="6">#REF!</definedName>
    <definedName name="Part_1">#REF!</definedName>
    <definedName name="_xlnm.Print_Area" localSheetId="7">'10-11-12-13'!$A$2:$H$41</definedName>
    <definedName name="_xlnm.Print_Area" localSheetId="5">'5-6-7'!$A$2:$J$44</definedName>
    <definedName name="_xlnm.Print_Area" localSheetId="6">'8-9'!$A$1:$F$39</definedName>
    <definedName name="_xlnm.Print_Area" localSheetId="9">'الارصدة الافتتاحية'!$B$1:$G$37</definedName>
    <definedName name="_xlnm.Print_Area" localSheetId="4">'التدفقات النقدية'!$A$1:$E$43</definedName>
    <definedName name="_xlnm.Print_Area" localSheetId="1">'المركز المالي'!$B$1:$G$37</definedName>
    <definedName name="_xlnm.Print_Area" localSheetId="3">'قائمة التغيرات'!$A$1:$I$27</definedName>
    <definedName name="_xlnm.Print_Area" localSheetId="2">'قائمة الدخل'!$A$1:$G$29</definedName>
    <definedName name="XDO_?BIRTH_DATE_EXP?" localSheetId="7">#REF!</definedName>
    <definedName name="XDO_?BIRTH_DATE_EXP?" localSheetId="6">#REF!</definedName>
    <definedName name="XDO_?BIRTH_DATE_EXP?">#REF!</definedName>
    <definedName name="XDO_?CF_BDLABEL?" localSheetId="7">#REF!</definedName>
    <definedName name="XDO_?CF_BDLABEL?" localSheetId="6">#REF!</definedName>
    <definedName name="XDO_?CF_BDLABEL?">#REF!</definedName>
    <definedName name="XDO_?CF_IQAMALABEL?" localSheetId="7">#REF!</definedName>
    <definedName name="XDO_?CF_IQAMALABEL?" localSheetId="6">#REF!</definedName>
    <definedName name="XDO_?CF_IQAMALABEL?">#REF!</definedName>
    <definedName name="XDO_?CF_JOINDATELABEL?" localSheetId="7">#REF!</definedName>
    <definedName name="XDO_?CF_JOINDATELABEL?" localSheetId="6">#REF!</definedName>
    <definedName name="XDO_?CF_JOINDATELABEL?">#REF!</definedName>
    <definedName name="XDO_?CF_NAMEARABICNATIONALITY?" localSheetId="7">#REF!</definedName>
    <definedName name="XDO_?CF_NAMEARABICNATIONALITY?" localSheetId="6">#REF!</definedName>
    <definedName name="XDO_?CF_NAMEARABICNATIONALITY?">#REF!</definedName>
    <definedName name="XDO_?CF_NINLABEL?" localSheetId="7">#REF!</definedName>
    <definedName name="XDO_?CF_NINLABEL?" localSheetId="6">#REF!</definedName>
    <definedName name="XDO_?CF_NINLABEL?">#REF!</definedName>
    <definedName name="XDO_?CF_OLDNINLABEL?" localSheetId="7">#REF!</definedName>
    <definedName name="XDO_?CF_OLDNINLABEL?" localSheetId="6">#REF!</definedName>
    <definedName name="XDO_?CF_OLDNINLABEL?">#REF!</definedName>
    <definedName name="XDO_?CF_SINLABEL?" localSheetId="7">#REF!</definedName>
    <definedName name="XDO_?CF_SINLABEL?" localSheetId="6">#REF!</definedName>
    <definedName name="XDO_?CF_SINLABEL?">#REF!</definedName>
    <definedName name="XDO_?CF_STATUS?" localSheetId="7">#REF!</definedName>
    <definedName name="XDO_?CF_STATUS?" localSheetId="6">#REF!</definedName>
    <definedName name="XDO_?CF_STATUS?">#REF!</definedName>
    <definedName name="XDO_?CF_STATUSLABEL?" localSheetId="7">#REF!</definedName>
    <definedName name="XDO_?CF_STATUSLABEL?" localSheetId="6">#REF!</definedName>
    <definedName name="XDO_?CF_STATUSLABEL?">#REF!</definedName>
    <definedName name="XDO_?CF_WAGELABEL?" localSheetId="7">#REF!</definedName>
    <definedName name="XDO_?CF_WAGELABEL?" localSheetId="6">#REF!</definedName>
    <definedName name="XDO_?CF_WAGELABEL?">#REF!</definedName>
    <definedName name="XDO_?IQAMANUMBER?" localSheetId="7">#REF!</definedName>
    <definedName name="XDO_?IQAMANUMBER?" localSheetId="6">#REF!</definedName>
    <definedName name="XDO_?IQAMANUMBER?">#REF!</definedName>
    <definedName name="XDO_?JOIN_DATE_EXP?" localSheetId="7">#REF!</definedName>
    <definedName name="XDO_?JOIN_DATE_EXP?" localSheetId="6">#REF!</definedName>
    <definedName name="XDO_?JOIN_DATE_EXP?">#REF!</definedName>
    <definedName name="XDO_?MAIN_HEADING?" localSheetId="7">#REF!</definedName>
    <definedName name="XDO_?MAIN_HEADING?" localSheetId="6">#REF!</definedName>
    <definedName name="XDO_?MAIN_HEADING?">#REF!</definedName>
    <definedName name="XDO_?MONTHLYCONTRIBUTORYWAGE?" localSheetId="7">#REF!</definedName>
    <definedName name="XDO_?MONTHLYCONTRIBUTORYWAGE?" localSheetId="6">#REF!</definedName>
    <definedName name="XDO_?MONTHLYCONTRIBUTORYWAGE?">#REF!</definedName>
    <definedName name="XDO_?NAME?" localSheetId="7">#REF!</definedName>
    <definedName name="XDO_?NAME?" localSheetId="6">#REF!</definedName>
    <definedName name="XDO_?NAME?">#REF!</definedName>
    <definedName name="XDO_?NEWNINUMBER?" localSheetId="7">#REF!</definedName>
    <definedName name="XDO_?NEWNINUMBER?" localSheetId="6">#REF!</definedName>
    <definedName name="XDO_?NEWNINUMBER?">#REF!</definedName>
    <definedName name="XDO_?OLDNINUMBER?" localSheetId="7">#REF!</definedName>
    <definedName name="XDO_?OLDNINUMBER?" localSheetId="6">#REF!</definedName>
    <definedName name="XDO_?OLDNINUMBER?">#REF!</definedName>
    <definedName name="XDO_?PASSPORTNUMBER?" localSheetId="7">#REF!</definedName>
    <definedName name="XDO_?PASSPORTNUMBER?" localSheetId="6">#REF!</definedName>
    <definedName name="XDO_?PASSPORTNUMBER?">#REF!</definedName>
    <definedName name="XDO_?SOCIALINSURANCENUMBER?" localSheetId="7">#REF!</definedName>
    <definedName name="XDO_?SOCIALINSURANCENUMBER?" localSheetId="6">#REF!</definedName>
    <definedName name="XDO_?SOCIALINSURANCENUMBER?">#REF!</definedName>
    <definedName name="XDO_?SUB_HEADING?" localSheetId="7">#REF!</definedName>
    <definedName name="XDO_?SUB_HEADING?" localSheetId="6">#REF!</definedName>
    <definedName name="XDO_?SUB_HEADING?">#REF!</definedName>
    <definedName name="XDO_?TOTAL_EMPLOYERS?" localSheetId="7">#REF!</definedName>
    <definedName name="XDO_?TOTAL_EMPLOYERS?" localSheetId="6">#REF!</definedName>
    <definedName name="XDO_?TOTAL_EMPLOYERS?">#REF!</definedName>
    <definedName name="XDO_CF_NAMELABEL?" localSheetId="7">#REF!</definedName>
    <definedName name="XDO_CF_NAMELABEL?" localSheetId="6">#REF!</definedName>
    <definedName name="XDO_CF_NAMELABEL?">#REF!</definedName>
    <definedName name="XDO_CF_NATIONALITYLABEL?" localSheetId="7">#REF!</definedName>
    <definedName name="XDO_CF_NATIONALITYLABEL?" localSheetId="6">#REF!</definedName>
    <definedName name="XDO_CF_NATIONALITYLABEL?">#REF!</definedName>
    <definedName name="XDO_CF_PASSPORTLABEL?" localSheetId="7">#REF!</definedName>
    <definedName name="XDO_CF_PASSPORTLABEL?" localSheetId="6">#REF!</definedName>
    <definedName name="XDO_CF_PASSPORTLABEL?">#REF!</definedName>
    <definedName name="XDO_GROUP_?G_2?" localSheetId="7">#REF!</definedName>
    <definedName name="XDO_GROUP_?G_2?" localSheetId="6">#REF!</definedName>
    <definedName name="XDO_GROUP_?G_2?">#REF!</definedName>
    <definedName name="Z_C4C54333_0C8B_484B_8210_F3D7E510C081_.wvu.Cols" localSheetId="2" hidden="1">'قائمة الدخل'!$A:$A</definedName>
    <definedName name="Z_C4C54333_0C8B_484B_8210_F3D7E510C081_.wvu.PrintTitles" localSheetId="7" hidden="1">'10-11-12-13'!#REF!</definedName>
    <definedName name="Z_C4C54333_0C8B_484B_8210_F3D7E510C081_.wvu.PrintTitles" localSheetId="5" hidden="1">'5-6-7'!#REF!</definedName>
    <definedName name="Z_C4C54333_0C8B_484B_8210_F3D7E510C081_.wvu.PrintTitles" localSheetId="6" hidden="1">'8-9'!#REF!</definedName>
    <definedName name="أتعابالفروع" localSheetId="7">#REF!</definedName>
    <definedName name="أتعابالفروع" localSheetId="6">#REF!</definedName>
    <definedName name="أتعابالفروع">#REF!</definedName>
    <definedName name="أجازات" localSheetId="7">#REF!</definedName>
    <definedName name="أجازات" localSheetId="6">#REF!</definedName>
    <definedName name="أجازات">#REF!</definedName>
    <definedName name="الأبراج" localSheetId="7">#REF!</definedName>
    <definedName name="الأبراج" localSheetId="6">#REF!</definedName>
    <definedName name="الأبراج">#REF!</definedName>
    <definedName name="الإيرادات" localSheetId="7">#REF!</definedName>
    <definedName name="الإيرادات" localSheetId="6">#REF!</definedName>
    <definedName name="الإيرادات">#REF!</definedName>
    <definedName name="الدخل">#REF!</definedName>
    <definedName name="السابعة" localSheetId="7">#REF!</definedName>
    <definedName name="السابعة" localSheetId="6">#REF!</definedName>
    <definedName name="السابعة">#REF!</definedName>
    <definedName name="العملالأسبوعي" localSheetId="7">#REF!</definedName>
    <definedName name="العملالأسبوعي" localSheetId="6">#REF!</definedName>
    <definedName name="العملالأسبوعي">#REF!</definedName>
    <definedName name="المراجعةالدورية" localSheetId="7">#REF!</definedName>
    <definedName name="المراجعةالدورية" localSheetId="6">#REF!</definedName>
    <definedName name="المراجعةالدورية">#REF!</definedName>
    <definedName name="الميزانية" localSheetId="7">#REF!</definedName>
    <definedName name="الميزانية" localSheetId="6">#REF!</definedName>
    <definedName name="الميزانية">#REF!</definedName>
    <definedName name="النبذة" localSheetId="7">#REF!</definedName>
    <definedName name="النبذة" localSheetId="6">#REF!</definedName>
    <definedName name="النبذة">#REF!</definedName>
    <definedName name="إيضاح3" localSheetId="7">#REF!</definedName>
    <definedName name="إيضاح3" localSheetId="6">#REF!</definedName>
    <definedName name="إيضاح3">#REF!</definedName>
    <definedName name="إيضاح7" localSheetId="7">#REF!</definedName>
    <definedName name="إيضاح7" localSheetId="6">#REF!</definedName>
    <definedName name="إيضاح7">#REF!</definedName>
    <definedName name="إيضاح8" localSheetId="7">#REF!</definedName>
    <definedName name="إيضاح8" localSheetId="6">#REF!</definedName>
    <definedName name="إيضاح8">#REF!</definedName>
    <definedName name="تذكرةطائرة" localSheetId="7">#REF!</definedName>
    <definedName name="تذكرةطائرة" localSheetId="6">#REF!</definedName>
    <definedName name="تذكرةطائرة">#REF!</definedName>
    <definedName name="تصفيةموظف" localSheetId="7">#REF!</definedName>
    <definedName name="تصفيةموظف" localSheetId="6">#REF!</definedName>
    <definedName name="تصفيةموظف">#REF!</definedName>
    <definedName name="تغيرات" localSheetId="7">#REF!</definedName>
    <definedName name="تغيرات" localSheetId="6">#REF!</definedName>
    <definedName name="تغيرات">#REF!</definedName>
    <definedName name="تقريرأعمال" localSheetId="7">#REF!</definedName>
    <definedName name="تقريرأعمال" localSheetId="6">#REF!</definedName>
    <definedName name="تقريرأعمال">#REF!</definedName>
    <definedName name="تقريرالمكتب" localSheetId="7">#REF!</definedName>
    <definedName name="تقريرالمكتب" localSheetId="6">#REF!</definedName>
    <definedName name="تقريرالمكتب">#REF!</definedName>
    <definedName name="تقريرشهري" localSheetId="7">#REF!</definedName>
    <definedName name="تقريرشهري" localSheetId="6">#REF!</definedName>
    <definedName name="تقريرشهري">#REF!</definedName>
    <definedName name="تكاليف" localSheetId="7">#REF!</definedName>
    <definedName name="تكاليف" localSheetId="6">#REF!</definedName>
    <definedName name="تكاليف">#REF!</definedName>
    <definedName name="تلفوناتالعملاء" localSheetId="7">#REF!</definedName>
    <definedName name="تلفوناتالعملاء" localSheetId="6">#REF!</definedName>
    <definedName name="تلفوناتالعملاء">#REF!</definedName>
    <definedName name="تليفونات" localSheetId="7">#REF!</definedName>
    <definedName name="تليفونات" localSheetId="6">#REF!</definedName>
    <definedName name="تليفونات">#REF!</definedName>
    <definedName name="جدولزمني" localSheetId="7">#REF!</definedName>
    <definedName name="جدولزمني" localSheetId="6">#REF!</definedName>
    <definedName name="جدولزمني">#REF!</definedName>
    <definedName name="جردالخزينة" localSheetId="7">#REF!</definedName>
    <definedName name="جردالخزينة" localSheetId="6">#REF!</definedName>
    <definedName name="جردالخزينة">#REF!</definedName>
    <definedName name="جردالمخزون" localSheetId="7">#REF!</definedName>
    <definedName name="جردالمخزون" localSheetId="6">#REF!</definedName>
    <definedName name="جردالمخزون">#REF!</definedName>
    <definedName name="خالد" localSheetId="7">#REF!</definedName>
    <definedName name="خالد" localSheetId="6">#REF!</definedName>
    <definedName name="خالد">#REF!</definedName>
    <definedName name="خطابتنقل" localSheetId="7">#REF!</definedName>
    <definedName name="خطابتنقل" localSheetId="6">#REF!</definedName>
    <definedName name="خطابتنقل">#REF!</definedName>
    <definedName name="زياراتأسبوعي" localSheetId="7">#REF!</definedName>
    <definedName name="زياراتأسبوعي" localSheetId="6">#REF!</definedName>
    <definedName name="زياراتأسبوعي">#REF!</definedName>
    <definedName name="زياراتالعملاء" localSheetId="7">#REF!</definedName>
    <definedName name="زياراتالعملاء" localSheetId="6">#REF!</definedName>
    <definedName name="زياراتالعملاء">#REF!</definedName>
    <definedName name="سامي" localSheetId="7">#REF!</definedName>
    <definedName name="سامي" localSheetId="6">#REF!</definedName>
    <definedName name="سامي">#REF!</definedName>
    <definedName name="سندصرف" localSheetId="7">#REF!</definedName>
    <definedName name="سندصرف" localSheetId="6">#REF!</definedName>
    <definedName name="سندصرف">#REF!</definedName>
    <definedName name="شى62" localSheetId="7">#REF!</definedName>
    <definedName name="شى62" localSheetId="6">#REF!</definedName>
    <definedName name="شى62">#REF!</definedName>
    <definedName name="ص.راتب" localSheetId="7">#REF!</definedName>
    <definedName name="ص.راتب" localSheetId="6">#REF!</definedName>
    <definedName name="ص.راتب">#REF!</definedName>
    <definedName name="صرفعمولة" localSheetId="7">#REF!</definedName>
    <definedName name="صرفعمولة" localSheetId="6">#REF!</definedName>
    <definedName name="صرفعمولة">#REF!</definedName>
    <definedName name="عملاءالمكتب" localSheetId="7">#REF!</definedName>
    <definedName name="عملاءالمكتب" localSheetId="6">#REF!</definedName>
    <definedName name="عملاءالمكتب">#REF!</definedName>
    <definedName name="ك.الحضور" localSheetId="7">#REF!</definedName>
    <definedName name="ك.الحضور" localSheetId="6">#REF!</definedName>
    <definedName name="ك.الحضور">#REF!</definedName>
    <definedName name="كشفتفريغ" localSheetId="7">#REF!</definedName>
    <definedName name="كشفتفريغ" localSheetId="6">#REF!</definedName>
    <definedName name="كشفتفريغ">#REF!</definedName>
    <definedName name="كمك" localSheetId="7">#REF!</definedName>
    <definedName name="كمك" localSheetId="6">#REF!</definedName>
    <definedName name="كمك">#REF!</definedName>
    <definedName name="م.المراجعةالنهائية" localSheetId="7">#REF!</definedName>
    <definedName name="م.المراجعةالنهائية" localSheetId="6">#REF!</definedName>
    <definedName name="م.المراجعةالنهائية">#REF!</definedName>
    <definedName name="م.المكاتب" localSheetId="7">#REF!</definedName>
    <definedName name="م.المكاتب" localSheetId="6">#REF!</definedName>
    <definedName name="م.المكاتب">#REF!</definedName>
    <definedName name="م.بالمستودع" localSheetId="7">#REF!</definedName>
    <definedName name="م.بالمستودع" localSheetId="6">#REF!</definedName>
    <definedName name="م.بالمستودع">#REF!</definedName>
    <definedName name="مراسلاتالعملاء" localSheetId="7">#REF!</definedName>
    <definedName name="مراسلاتالعملاء" localSheetId="6">#REF!</definedName>
    <definedName name="مراسلاتالعملاء">#REF!</definedName>
    <definedName name="موقفالعملاء" localSheetId="7">#REF!</definedName>
    <definedName name="موقفالعملاء" localSheetId="6">#REF!</definedName>
    <definedName name="موقفالعملاء">#REF!</definedName>
    <definedName name="ن.سيارة" localSheetId="7">#REF!</definedName>
    <definedName name="ن.سيارة" localSheetId="6">#REF!</definedName>
    <definedName name="ن.سيارة">#REF!</definedName>
    <definedName name="نبذة" localSheetId="7">#REF!</definedName>
    <definedName name="نبذة" localSheetId="6">#REF!</definedName>
    <definedName name="نبذة">#REF!</definedName>
    <definedName name="نوعالخدمة" localSheetId="7">#REF!</definedName>
    <definedName name="نوعالخدمة" localSheetId="6">#REF!</definedName>
    <definedName name="نوعالخدمة">#REF!</definedName>
  </definedNames>
  <calcPr calcId="191029"/>
  <customWorkbookViews>
    <customWorkbookView name="SACAD OFFICE - Personal View" guid="{C4C54333-0C8B-484B-8210-F3D7E510C081}" mergeInterval="0" personalView="1" maximized="1" xWindow="-8" yWindow="-8" windowWidth="1936" windowHeight="1048" activeSheetId="18"/>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9" i="31" l="1"/>
  <c r="B64" i="31" l="1"/>
  <c r="D63" i="31"/>
  <c r="C63" i="31"/>
  <c r="E62" i="31"/>
  <c r="E61" i="31"/>
  <c r="E60" i="31"/>
  <c r="E59" i="31"/>
  <c r="E58" i="31"/>
  <c r="E57" i="31"/>
  <c r="E56" i="31"/>
  <c r="E55" i="31"/>
  <c r="E54" i="31"/>
  <c r="E53" i="31"/>
  <c r="E52" i="31"/>
  <c r="E51" i="31"/>
  <c r="E50" i="31"/>
  <c r="E49" i="31"/>
  <c r="E48" i="31"/>
  <c r="E47" i="31"/>
  <c r="E46" i="31"/>
  <c r="E45" i="31"/>
  <c r="E44" i="31"/>
  <c r="E43" i="31"/>
  <c r="E42" i="31"/>
  <c r="E41" i="31"/>
  <c r="E40" i="31"/>
  <c r="E39" i="31"/>
  <c r="E38" i="31"/>
  <c r="E37" i="31"/>
  <c r="E36" i="31"/>
  <c r="E35" i="31"/>
  <c r="E34" i="31"/>
  <c r="E33" i="31"/>
  <c r="E32" i="31"/>
  <c r="E31" i="31"/>
  <c r="E30" i="31"/>
  <c r="E29" i="31"/>
  <c r="E28" i="31"/>
  <c r="E27" i="31"/>
  <c r="E26" i="31"/>
  <c r="E25" i="31"/>
  <c r="E24" i="31"/>
  <c r="E23" i="31"/>
  <c r="E22" i="31"/>
  <c r="E21" i="31"/>
  <c r="E20" i="31"/>
  <c r="E19" i="31"/>
  <c r="E18" i="31"/>
  <c r="E17" i="31"/>
  <c r="E16" i="31"/>
  <c r="E15" i="31"/>
  <c r="E14" i="31"/>
  <c r="E13" i="31"/>
  <c r="E12" i="31"/>
  <c r="E11" i="31"/>
  <c r="E10" i="31"/>
  <c r="E9" i="31"/>
  <c r="E8" i="31"/>
  <c r="E7" i="31"/>
  <c r="E6" i="31"/>
  <c r="E64" i="31" l="1"/>
  <c r="B4" i="31"/>
  <c r="P21" i="15"/>
  <c r="J34" i="19"/>
  <c r="I12" i="17"/>
  <c r="I17" i="17"/>
  <c r="I18" i="17"/>
  <c r="N15" i="16"/>
  <c r="J3" i="31"/>
  <c r="M18" i="29"/>
  <c r="M11" i="29"/>
  <c r="I33" i="30"/>
  <c r="N38" i="19"/>
  <c r="O38" i="19" s="1"/>
  <c r="N34" i="19"/>
  <c r="O34" i="19" s="1"/>
  <c r="N29" i="19"/>
  <c r="O29" i="19" s="1"/>
  <c r="N8" i="19"/>
  <c r="O8" i="19" s="1"/>
  <c r="N13" i="19"/>
  <c r="O13" i="19" s="1"/>
  <c r="N14" i="19"/>
  <c r="O14" i="19" s="1"/>
  <c r="N12" i="19"/>
  <c r="O12" i="19" s="1"/>
  <c r="K7" i="31"/>
  <c r="L7" i="31"/>
  <c r="K8" i="31"/>
  <c r="L8" i="31"/>
  <c r="K9" i="31"/>
  <c r="L9" i="31"/>
  <c r="K10" i="31"/>
  <c r="L10" i="31"/>
  <c r="K11" i="31"/>
  <c r="L11" i="31"/>
  <c r="K12" i="31"/>
  <c r="L12" i="31"/>
  <c r="K13" i="31"/>
  <c r="L13" i="31"/>
  <c r="K14" i="31"/>
  <c r="L14" i="31"/>
  <c r="K15" i="31"/>
  <c r="L15" i="31"/>
  <c r="K16" i="31"/>
  <c r="L16" i="31"/>
  <c r="K17" i="31"/>
  <c r="L17" i="31"/>
  <c r="K18" i="31"/>
  <c r="L18" i="31"/>
  <c r="K19" i="31"/>
  <c r="K20" i="31"/>
  <c r="L20" i="31"/>
  <c r="K21" i="31"/>
  <c r="L21" i="31"/>
  <c r="K22" i="31"/>
  <c r="L22" i="31"/>
  <c r="K23" i="31"/>
  <c r="L23" i="31"/>
  <c r="K24" i="31"/>
  <c r="L24" i="31"/>
  <c r="K25" i="31"/>
  <c r="L25" i="31"/>
  <c r="K26" i="31"/>
  <c r="L26" i="31"/>
  <c r="K27" i="31"/>
  <c r="L27" i="31"/>
  <c r="K28" i="31"/>
  <c r="L28" i="31"/>
  <c r="K29" i="31"/>
  <c r="L29" i="31"/>
  <c r="K30" i="31"/>
  <c r="L30" i="31"/>
  <c r="K31" i="31"/>
  <c r="L31" i="31"/>
  <c r="K32" i="31"/>
  <c r="L32" i="31"/>
  <c r="K33" i="31"/>
  <c r="L33" i="31"/>
  <c r="K34" i="31"/>
  <c r="L34" i="31"/>
  <c r="K35" i="31"/>
  <c r="L35" i="31"/>
  <c r="K36" i="31"/>
  <c r="L36" i="31"/>
  <c r="K37" i="31"/>
  <c r="L37" i="31"/>
  <c r="K38" i="31"/>
  <c r="L38" i="31"/>
  <c r="K39" i="31"/>
  <c r="L39" i="31"/>
  <c r="K40" i="31"/>
  <c r="L40" i="31"/>
  <c r="K41" i="31"/>
  <c r="L41" i="31"/>
  <c r="K42" i="31"/>
  <c r="L42" i="31"/>
  <c r="K43" i="31"/>
  <c r="L43" i="31"/>
  <c r="K44" i="31"/>
  <c r="L44" i="31"/>
  <c r="K45" i="31"/>
  <c r="L45" i="31"/>
  <c r="K46" i="31"/>
  <c r="L46" i="31"/>
  <c r="K47" i="31"/>
  <c r="L47" i="31"/>
  <c r="K48" i="31"/>
  <c r="L48" i="31"/>
  <c r="K49" i="31"/>
  <c r="L49" i="31"/>
  <c r="K50" i="31"/>
  <c r="L50" i="31"/>
  <c r="K51" i="31"/>
  <c r="L51" i="31"/>
  <c r="K52" i="31"/>
  <c r="L52" i="31"/>
  <c r="K53" i="31"/>
  <c r="L53" i="31"/>
  <c r="K54" i="31"/>
  <c r="L54" i="31"/>
  <c r="K55" i="31"/>
  <c r="L55" i="31"/>
  <c r="K56" i="31"/>
  <c r="L56" i="31"/>
  <c r="K57" i="31"/>
  <c r="L57" i="31"/>
  <c r="K58" i="31"/>
  <c r="L58" i="31"/>
  <c r="K59" i="31"/>
  <c r="L59" i="31"/>
  <c r="K60" i="31"/>
  <c r="L60" i="31"/>
  <c r="K61" i="31"/>
  <c r="L61" i="31"/>
  <c r="K62" i="31"/>
  <c r="L62" i="31"/>
  <c r="K63" i="31"/>
  <c r="L63" i="31"/>
  <c r="L6" i="31"/>
  <c r="K6" i="31"/>
  <c r="J63" i="31"/>
  <c r="J62" i="31"/>
  <c r="J61" i="31"/>
  <c r="J60" i="31"/>
  <c r="J59" i="31"/>
  <c r="J58" i="31"/>
  <c r="J57" i="31"/>
  <c r="J56" i="31"/>
  <c r="J55" i="31"/>
  <c r="J54" i="31"/>
  <c r="J53" i="31"/>
  <c r="J52" i="31"/>
  <c r="J51" i="31"/>
  <c r="J50" i="31"/>
  <c r="J49" i="31"/>
  <c r="J48" i="31"/>
  <c r="J47" i="31"/>
  <c r="J46" i="31"/>
  <c r="J45" i="31"/>
  <c r="J44" i="31"/>
  <c r="J43" i="31"/>
  <c r="J42" i="31"/>
  <c r="J41" i="31"/>
  <c r="J40" i="31"/>
  <c r="J39" i="31"/>
  <c r="J38" i="31"/>
  <c r="J37" i="31"/>
  <c r="J36" i="31"/>
  <c r="J35" i="31"/>
  <c r="J34" i="31"/>
  <c r="H38" i="19" s="1"/>
  <c r="J33" i="31"/>
  <c r="J32" i="31"/>
  <c r="J31" i="31"/>
  <c r="J30" i="31"/>
  <c r="J29" i="31"/>
  <c r="J28" i="31"/>
  <c r="J27" i="31"/>
  <c r="J26" i="31"/>
  <c r="J25" i="31"/>
  <c r="J24" i="31"/>
  <c r="J23" i="31"/>
  <c r="J22" i="31"/>
  <c r="J21" i="31"/>
  <c r="J20" i="31"/>
  <c r="J19" i="31"/>
  <c r="J18" i="31"/>
  <c r="J17" i="31"/>
  <c r="J16" i="31"/>
  <c r="J15" i="31"/>
  <c r="J14" i="31"/>
  <c r="J13" i="31"/>
  <c r="J12" i="31"/>
  <c r="J11" i="31"/>
  <c r="J10" i="31"/>
  <c r="J9" i="31"/>
  <c r="J8" i="31"/>
  <c r="J7" i="31"/>
  <c r="J6" i="31"/>
  <c r="E13" i="15" l="1"/>
  <c r="F37" i="29"/>
  <c r="E18" i="15"/>
  <c r="E11" i="15"/>
  <c r="C16" i="18" s="1"/>
  <c r="F22" i="29"/>
  <c r="E8" i="16"/>
  <c r="K4" i="31"/>
  <c r="J4" i="31"/>
  <c r="L4" i="31"/>
  <c r="K64" i="31"/>
  <c r="L64" i="31"/>
  <c r="J64" i="31"/>
  <c r="E32" i="32"/>
  <c r="E31" i="32"/>
  <c r="E30" i="32"/>
  <c r="E26" i="32"/>
  <c r="E22" i="32"/>
  <c r="E21" i="32"/>
  <c r="E20" i="32"/>
  <c r="E19" i="32"/>
  <c r="E14" i="32"/>
  <c r="E13" i="32"/>
  <c r="E12" i="32"/>
  <c r="E11" i="32"/>
  <c r="E10" i="32" l="1"/>
  <c r="E15" i="32" s="1"/>
  <c r="E16" i="32" s="1"/>
  <c r="J11" i="32"/>
  <c r="J14" i="32"/>
  <c r="J19" i="32"/>
  <c r="E27" i="32"/>
  <c r="E23" i="32" l="1"/>
  <c r="E28" i="32" s="1"/>
  <c r="E33" i="32"/>
  <c r="F22" i="30"/>
  <c r="H11" i="29"/>
  <c r="G25" i="15" s="1"/>
  <c r="F8" i="29" l="1"/>
  <c r="N11" i="29"/>
  <c r="G26" i="32"/>
  <c r="E34" i="32"/>
  <c r="E39" i="32" s="1"/>
  <c r="J35" i="19"/>
  <c r="G27" i="32" l="1"/>
  <c r="J26" i="32"/>
  <c r="B21" i="30"/>
  <c r="F12" i="30"/>
  <c r="D12" i="30"/>
  <c r="C28" i="18"/>
  <c r="E28" i="18"/>
  <c r="J11" i="15"/>
  <c r="F17" i="30" l="1"/>
  <c r="F9" i="30" s="1"/>
  <c r="F10" i="30" s="1"/>
  <c r="H38" i="29" l="1"/>
  <c r="G11" i="16" s="1"/>
  <c r="E19" i="17" l="1"/>
  <c r="C19" i="17"/>
  <c r="E13" i="17"/>
  <c r="E14" i="17" s="1"/>
  <c r="C13" i="17"/>
  <c r="E20" i="17" l="1"/>
  <c r="G31" i="32"/>
  <c r="J31" i="32" s="1"/>
  <c r="C14" i="17"/>
  <c r="G29" i="15"/>
  <c r="G30" i="15"/>
  <c r="E33" i="18"/>
  <c r="C20" i="17" l="1"/>
  <c r="G30" i="32"/>
  <c r="J30" i="32" s="1"/>
  <c r="J39" i="19"/>
  <c r="G20" i="32" l="1"/>
  <c r="J18" i="15"/>
  <c r="C18" i="18" s="1"/>
  <c r="J30" i="19"/>
  <c r="G19" i="15" s="1"/>
  <c r="N16" i="15" s="1"/>
  <c r="J15" i="19"/>
  <c r="J9" i="19"/>
  <c r="L27" i="30"/>
  <c r="G10" i="32" l="1"/>
  <c r="G10" i="15"/>
  <c r="C35" i="18" s="1"/>
  <c r="G12" i="32"/>
  <c r="J12" i="32" s="1"/>
  <c r="G12" i="15"/>
  <c r="G13" i="32"/>
  <c r="J13" i="32" s="1"/>
  <c r="J20" i="32"/>
  <c r="J13" i="15"/>
  <c r="G14" i="15" l="1"/>
  <c r="G15" i="15" s="1"/>
  <c r="J10" i="32"/>
  <c r="G15" i="32"/>
  <c r="G16" i="32" s="1"/>
  <c r="H24" i="29"/>
  <c r="G9" i="16" s="1"/>
  <c r="D19" i="29"/>
  <c r="H18" i="29"/>
  <c r="H19" i="29" l="1"/>
  <c r="N18" i="29"/>
  <c r="G21" i="32"/>
  <c r="G20" i="15"/>
  <c r="G10" i="16"/>
  <c r="G12" i="16" s="1"/>
  <c r="G15" i="16" s="1"/>
  <c r="F21" i="30" s="1"/>
  <c r="F24" i="30" s="1"/>
  <c r="F25" i="30" s="1"/>
  <c r="F26" i="30" s="1"/>
  <c r="F27" i="30" s="1"/>
  <c r="G26" i="15"/>
  <c r="E7" i="16"/>
  <c r="C7" i="18"/>
  <c r="F31" i="30" l="1"/>
  <c r="F33" i="30" s="1"/>
  <c r="G16" i="16"/>
  <c r="G17" i="16" s="1"/>
  <c r="J21" i="32"/>
  <c r="K33" i="30" l="1"/>
  <c r="D30" i="30"/>
  <c r="G22" i="32"/>
  <c r="G21" i="15"/>
  <c r="G19" i="16"/>
  <c r="G22" i="15" l="1"/>
  <c r="G27" i="15" s="1"/>
  <c r="E9" i="18"/>
  <c r="E13" i="18" s="1"/>
  <c r="E23" i="18" s="1"/>
  <c r="G11" i="17"/>
  <c r="J22" i="32"/>
  <c r="G23" i="32"/>
  <c r="G28" i="32" s="1"/>
  <c r="G13" i="17" l="1"/>
  <c r="G14" i="17" s="1"/>
  <c r="I11" i="17"/>
  <c r="G32" i="32" l="1"/>
  <c r="J32" i="32" s="1"/>
  <c r="G31" i="15"/>
  <c r="I13" i="17"/>
  <c r="I14" i="17"/>
  <c r="G33" i="32" l="1"/>
  <c r="G34" i="32" s="1"/>
  <c r="G39" i="32" s="1"/>
  <c r="G7" i="16"/>
  <c r="G32" i="15" l="1"/>
  <c r="G33" i="15" s="1"/>
  <c r="B1" i="16"/>
  <c r="B1" i="17" s="1"/>
  <c r="B2" i="16"/>
  <c r="B2" i="17" s="1"/>
  <c r="B1" i="18" l="1"/>
  <c r="E7" i="18"/>
  <c r="I10" i="17"/>
  <c r="B2" i="29" l="1"/>
  <c r="B1" i="30"/>
  <c r="B2" i="18"/>
  <c r="B3" i="29" l="1"/>
  <c r="B2" i="30"/>
  <c r="B3" i="19"/>
  <c r="E34" i="18"/>
  <c r="E36" i="18" s="1"/>
  <c r="E46" i="18" s="1"/>
  <c r="G39" i="15" l="1"/>
  <c r="E29" i="15" l="1"/>
  <c r="E30" i="15"/>
  <c r="I16" i="30" l="1"/>
  <c r="K16" i="30" s="1"/>
  <c r="I14" i="30"/>
  <c r="K14" i="30" s="1"/>
  <c r="I7" i="30"/>
  <c r="K7" i="30" s="1"/>
  <c r="I13" i="30"/>
  <c r="K13" i="30" s="1"/>
  <c r="I8" i="30"/>
  <c r="I15" i="30"/>
  <c r="K15" i="30" s="1"/>
  <c r="H13" i="19"/>
  <c r="F9" i="29"/>
  <c r="F35" i="29" s="1"/>
  <c r="H12" i="19"/>
  <c r="H25" i="19" l="1"/>
  <c r="H34" i="19"/>
  <c r="H35" i="19" s="1"/>
  <c r="K8" i="30"/>
  <c r="E6" i="33"/>
  <c r="F34" i="29"/>
  <c r="N35" i="29"/>
  <c r="M35" i="29" s="1"/>
  <c r="F36" i="29"/>
  <c r="F23" i="29"/>
  <c r="F32" i="29"/>
  <c r="F30" i="29"/>
  <c r="D8" i="30"/>
  <c r="F33" i="29"/>
  <c r="D7" i="30"/>
  <c r="H29" i="19"/>
  <c r="H30" i="19" s="1"/>
  <c r="H14" i="19"/>
  <c r="H15" i="19" s="1"/>
  <c r="E12" i="15" s="1"/>
  <c r="D16" i="30"/>
  <c r="H39" i="19"/>
  <c r="F28" i="29"/>
  <c r="F31" i="29"/>
  <c r="F29" i="29"/>
  <c r="H24" i="19"/>
  <c r="H8" i="19"/>
  <c r="H9" i="19" s="1"/>
  <c r="E10" i="15" s="1"/>
  <c r="D13" i="30"/>
  <c r="C12" i="18"/>
  <c r="H23" i="19"/>
  <c r="H22" i="19"/>
  <c r="F10" i="29"/>
  <c r="D32" i="30"/>
  <c r="C22" i="18" s="1"/>
  <c r="D14" i="30"/>
  <c r="D15" i="30"/>
  <c r="E19" i="15" l="1"/>
  <c r="N14" i="15" s="1"/>
  <c r="F11" i="29"/>
  <c r="E25" i="15" s="1"/>
  <c r="J25" i="15" s="1"/>
  <c r="C21" i="18"/>
  <c r="E14" i="15"/>
  <c r="E15" i="15" s="1"/>
  <c r="F24" i="29"/>
  <c r="D22" i="30"/>
  <c r="J12" i="15"/>
  <c r="C17" i="18"/>
  <c r="F38" i="29"/>
  <c r="E11" i="16" s="1"/>
  <c r="D17" i="30"/>
  <c r="D9" i="30" s="1"/>
  <c r="D10" i="30" s="1"/>
  <c r="E20" i="15" s="1"/>
  <c r="J19" i="15"/>
  <c r="C32" i="18"/>
  <c r="C33" i="18" s="1"/>
  <c r="E26" i="15" l="1"/>
  <c r="J26" i="15" s="1"/>
  <c r="E9" i="16"/>
  <c r="E10" i="16" s="1"/>
  <c r="E12" i="16" s="1"/>
  <c r="E15" i="16" s="1"/>
  <c r="J20" i="15"/>
  <c r="C19" i="18" s="1"/>
  <c r="D21" i="30" l="1"/>
  <c r="D24" i="30" s="1"/>
  <c r="D25" i="30" s="1"/>
  <c r="D26" i="30" s="1"/>
  <c r="D27" i="30" s="1"/>
  <c r="D31" i="30" s="1"/>
  <c r="M15" i="16"/>
  <c r="J26" i="30" l="1"/>
  <c r="E16" i="16" l="1"/>
  <c r="D33" i="30"/>
  <c r="E21" i="15" l="1"/>
  <c r="E22" i="15" s="1"/>
  <c r="E27" i="15" s="1"/>
  <c r="C11" i="18"/>
  <c r="E17" i="16"/>
  <c r="E19" i="16" s="1"/>
  <c r="O20" i="15" l="1"/>
  <c r="O22" i="15" s="1"/>
  <c r="J21" i="15"/>
  <c r="C9" i="18"/>
  <c r="C13" i="18" s="1"/>
  <c r="C23" i="18" s="1"/>
  <c r="C34" i="18" s="1"/>
  <c r="C36" i="18" s="1"/>
  <c r="C46" i="18" s="1"/>
  <c r="G16" i="17"/>
  <c r="G19" i="17" s="1"/>
  <c r="G20" i="17" s="1"/>
  <c r="I16" i="17" l="1"/>
  <c r="I19" i="17" l="1"/>
  <c r="I20" i="17"/>
  <c r="E31" i="15" l="1"/>
  <c r="E32" i="15" s="1"/>
  <c r="E33" i="15" s="1"/>
  <c r="E39" i="15" s="1"/>
  <c r="J31" i="15" l="1"/>
</calcChain>
</file>

<file path=xl/sharedStrings.xml><?xml version="1.0" encoding="utf-8"?>
<sst xmlns="http://schemas.openxmlformats.org/spreadsheetml/2006/main" count="598" uniqueCount="239">
  <si>
    <t>الأصـول الـمـتـداولـة</t>
  </si>
  <si>
    <t>مـجـمـوع الأصـول الـمـتـداولـة</t>
  </si>
  <si>
    <t>إيـضـاح</t>
  </si>
  <si>
    <t>الـمـجـمـــــــوع</t>
  </si>
  <si>
    <t>رأس المال</t>
  </si>
  <si>
    <t>احتياطي نظامي</t>
  </si>
  <si>
    <t xml:space="preserve">الأصــــــــــــول </t>
  </si>
  <si>
    <t xml:space="preserve">إجـمـالـي الأصــــــــــول </t>
  </si>
  <si>
    <t>الإلــتــزامـــات وحـقـوق الملكية</t>
  </si>
  <si>
    <t>الإلــتــزامـــات الـمـتـداولـة</t>
  </si>
  <si>
    <t>مـجـمـوع الإلــتزامـــات الـمـتـداولـة</t>
  </si>
  <si>
    <t xml:space="preserve">الإلـتـزامـات غير المتداولة </t>
  </si>
  <si>
    <t xml:space="preserve">مـجـمـوع الالـتـزامــات غير المتداولة </t>
  </si>
  <si>
    <t xml:space="preserve">إجــمــالـــي الإلــتزامـــات </t>
  </si>
  <si>
    <t>حـقـوق الملكية</t>
  </si>
  <si>
    <t>مـجـمـوع حـقـوق الملكية</t>
  </si>
  <si>
    <t>إجـمـالـي الإلــتــزامـــات وحـقـوق الملكية</t>
  </si>
  <si>
    <t>مـصـروفـات عــمـومـيـة وإداريـــة</t>
  </si>
  <si>
    <t>اجمالي الدخل الشامل الاخر</t>
  </si>
  <si>
    <t>(جميع المبالغ بالريال السعودي)</t>
  </si>
  <si>
    <t>نقد وما في حكمه</t>
  </si>
  <si>
    <t xml:space="preserve">( جميع المبالغ بالريال السعودي ) </t>
  </si>
  <si>
    <t>التــدفقــات النقـديــة  مـن أنشطـــــة التشغيـل</t>
  </si>
  <si>
    <t xml:space="preserve"> منافع موظفين مكونة</t>
  </si>
  <si>
    <t>التغيــر في رأس المــــــــال العــامـــــــل</t>
  </si>
  <si>
    <t>التـــــدفقــات النقــــديــة مــن أنشطــــة الاستثمـــــار</t>
  </si>
  <si>
    <t>(مـدفـوعـات) لشـراء معدات وممتلكات</t>
  </si>
  <si>
    <t xml:space="preserve">التـــــدفقــات النقــــديــة مــن الأنشطة التمويلية </t>
  </si>
  <si>
    <t xml:space="preserve">إسم المالك </t>
  </si>
  <si>
    <t>عدد الحصص</t>
  </si>
  <si>
    <t>إجمالي الدخل الشامل</t>
  </si>
  <si>
    <t>طبيعة وحجم المعاملات</t>
  </si>
  <si>
    <t>الجهه ذات العلاقة</t>
  </si>
  <si>
    <t>طبيعة العلاقة</t>
  </si>
  <si>
    <t>طبيعـــــــــــة المعاملة</t>
  </si>
  <si>
    <t>شريك</t>
  </si>
  <si>
    <t>مخصص منافع الموظفين</t>
  </si>
  <si>
    <t>أرباح رأسمالية</t>
  </si>
  <si>
    <t xml:space="preserve">بنود الدخل الشامل الآخر </t>
  </si>
  <si>
    <t xml:space="preserve"> الذمم التجارية المدينة </t>
  </si>
  <si>
    <t xml:space="preserve"> الذمم التجارية الدائنة </t>
  </si>
  <si>
    <t>مدفوعات مقدمة وأرصدة مدينة أخرى</t>
  </si>
  <si>
    <t xml:space="preserve">إحتياطي نظامي </t>
  </si>
  <si>
    <t>نقدية لدى البنوك</t>
  </si>
  <si>
    <t>إيجـارات</t>
  </si>
  <si>
    <t>ضريبة القيمة المضافة</t>
  </si>
  <si>
    <t>أتعاب مهنية</t>
  </si>
  <si>
    <t>أطراف ذات علاقة</t>
  </si>
  <si>
    <t>تمويل</t>
  </si>
  <si>
    <t>قيمة الحصة</t>
  </si>
  <si>
    <t>رواتب وأجور وما فى حكمها</t>
  </si>
  <si>
    <t>تأمينات إجتماعية</t>
  </si>
  <si>
    <t>قرطاسية ومطبوعات</t>
  </si>
  <si>
    <t>منافع موظفين مدفوعة</t>
  </si>
  <si>
    <t>مسحوبات</t>
  </si>
  <si>
    <t>حجم التعامل</t>
  </si>
  <si>
    <t>ذمم تجارية مدينة</t>
  </si>
  <si>
    <t>ذمم تجارية دائنة</t>
  </si>
  <si>
    <t xml:space="preserve">قـائـمـة الـمـركــز الـمـالـي  </t>
  </si>
  <si>
    <t xml:space="preserve">قائمة الدخل الشامل  </t>
  </si>
  <si>
    <t xml:space="preserve">قائمة التغيرات في حقوق الملكية  </t>
  </si>
  <si>
    <t xml:space="preserve">قـائـمـة الـتـدفـقـات الـنـقـديـة  </t>
  </si>
  <si>
    <t xml:space="preserve">إيرادات أخرى </t>
  </si>
  <si>
    <t>إستبعادات  معدات وممتلكات</t>
  </si>
  <si>
    <t xml:space="preserve">تسويات </t>
  </si>
  <si>
    <t xml:space="preserve"> دفعات مقدمة وأرصدة مدينة الأخرى </t>
  </si>
  <si>
    <t xml:space="preserve"> مصروفات مستحقة وأرصدة دائنة أخرى</t>
  </si>
  <si>
    <r>
      <t xml:space="preserve">6 -  </t>
    </r>
    <r>
      <rPr>
        <b/>
        <u/>
        <sz val="13"/>
        <rFont val="Sakkal Majalla"/>
      </rPr>
      <t>مـدفـوعـات  مـقـدمـة وأرصـدة مـديـنـة أخـرى</t>
    </r>
  </si>
  <si>
    <t>أخرى</t>
  </si>
  <si>
    <t>تكلفة الإيرادات</t>
  </si>
  <si>
    <t>ربح (خسارة ) التشغيل</t>
  </si>
  <si>
    <r>
      <t xml:space="preserve">7- </t>
    </r>
    <r>
      <rPr>
        <b/>
        <u/>
        <sz val="13"/>
        <color rgb="FF000000"/>
        <rFont val="Sakkal Majalla"/>
      </rPr>
      <t>المعاملات مع أطراف ذات علاقة</t>
    </r>
  </si>
  <si>
    <t>31 ديسمبر 2022م</t>
  </si>
  <si>
    <t>الإجمالي</t>
  </si>
  <si>
    <t>الرصيد كما في 31 ديسمبر 2022م</t>
  </si>
  <si>
    <t>إيرادات النشاط</t>
  </si>
  <si>
    <t>توزيعات أرباح</t>
  </si>
  <si>
    <t>فيما يلى ملخص الأرصدة مع الأطراف ذات علاقة الظاهرة بقائمة المركز المالى:</t>
  </si>
  <si>
    <t>المدفوع من نهاية الخدمة</t>
  </si>
  <si>
    <t>سلف وعهد موظفين</t>
  </si>
  <si>
    <t>مصروفات مدفوعة مقدماً</t>
  </si>
  <si>
    <t>المستحق إلى طرف ذو علاقة</t>
  </si>
  <si>
    <t>السيد /  غريب نمر يونس حسين السوسي</t>
  </si>
  <si>
    <t>السيد /  أحمد غريب نمر يونس حسين السوسي</t>
  </si>
  <si>
    <t>مصروفات  التشغيل</t>
  </si>
  <si>
    <t>سفر وانتقالات</t>
  </si>
  <si>
    <t>رسوم حكومية واشتراكات</t>
  </si>
  <si>
    <t>مكافأة نهاية الخدمة</t>
  </si>
  <si>
    <t>رسوم بنكية</t>
  </si>
  <si>
    <t>شركة حلول جنا للتطوير التقني والصناعي</t>
  </si>
  <si>
    <t>مستحق إلى طرف ذو علاقة</t>
  </si>
  <si>
    <t>مخصص الضريبة</t>
  </si>
  <si>
    <t xml:space="preserve">مصروفات مستحقة وأرصدة دائنة أخرى </t>
  </si>
  <si>
    <t>خسائر متراكمة</t>
  </si>
  <si>
    <r>
      <t xml:space="preserve">8-  </t>
    </r>
    <r>
      <rPr>
        <b/>
        <u/>
        <sz val="13"/>
        <color rgb="FF000000"/>
        <rFont val="Sakkal Majalla"/>
      </rPr>
      <t xml:space="preserve">مصروفات مستحقة وأرصدة دائنة أخرى </t>
    </r>
  </si>
  <si>
    <r>
      <t xml:space="preserve">9 - </t>
    </r>
    <r>
      <rPr>
        <b/>
        <u/>
        <sz val="13"/>
        <color rgb="FF000000"/>
        <rFont val="Sakkal Majalla"/>
      </rPr>
      <t>مخصص الضريبة</t>
    </r>
  </si>
  <si>
    <r>
      <t xml:space="preserve">10 - </t>
    </r>
    <r>
      <rPr>
        <b/>
        <u/>
        <sz val="13"/>
        <color rgb="FF000000"/>
        <rFont val="Sakkal Majalla"/>
      </rPr>
      <t xml:space="preserve">مخصص منافع موظفين </t>
    </r>
  </si>
  <si>
    <r>
      <t xml:space="preserve">11-  </t>
    </r>
    <r>
      <rPr>
        <b/>
        <u/>
        <sz val="13"/>
        <color rgb="FF000000"/>
        <rFont val="Sakkal Majalla"/>
      </rPr>
      <t xml:space="preserve">رأس المال </t>
    </r>
  </si>
  <si>
    <r>
      <t xml:space="preserve">12- </t>
    </r>
    <r>
      <rPr>
        <b/>
        <u/>
        <sz val="13"/>
        <color rgb="FF000000"/>
        <rFont val="Sakkal Majalla"/>
      </rPr>
      <t>تكلفة الإيرادات</t>
    </r>
  </si>
  <si>
    <r>
      <t xml:space="preserve">13-  </t>
    </r>
    <r>
      <rPr>
        <b/>
        <u/>
        <sz val="13"/>
        <color rgb="FF000000"/>
        <rFont val="Sakkal Majalla"/>
      </rPr>
      <t>مصروفات عمومية وإدارية</t>
    </r>
  </si>
  <si>
    <t>الرصيد فى بداية السنة</t>
  </si>
  <si>
    <t>يبلغ رأس مال الشركة 300.000 ريال سعودي (فقط ثلاثمائة ألف ريال سعودي لاغير) مقسم إلى 300 حصة (فقط مائة حصة لاغير) نقدية متساوية القيمة ، تبلغ القيمة الاسمية لكل منها (1000) ريال وزعت على الشركاء كالتالي:</t>
  </si>
  <si>
    <t xml:space="preserve">شركة حلول جنا للتطوير التقنى والصناعى </t>
  </si>
  <si>
    <t>مصروفات على أعمال تحت التنفيذ</t>
  </si>
  <si>
    <t>أرصدة دائنة أخرى</t>
  </si>
  <si>
    <t>ضريبة الدخل</t>
  </si>
  <si>
    <t>فروقات إستهلاك</t>
  </si>
  <si>
    <t>الموقف الضريبى :</t>
  </si>
  <si>
    <t>الرصيد كما في 1 يناير 2020م</t>
  </si>
  <si>
    <t xml:space="preserve"> ضريبة دخل مكونة</t>
  </si>
  <si>
    <t>ضريبة دخل  مدفوعة</t>
  </si>
  <si>
    <t xml:space="preserve">"إن الإيضاحات المرفقة  من  (1) إلى  (16) تشكل جزءً لا يتجزأ من هذه القوائم المالية وتقرأ معها " </t>
  </si>
  <si>
    <t>صــافي النقـد  الناتج عن (المستخدم في ) الأنشطة التشغيلية</t>
  </si>
  <si>
    <t>صــافي النقـد  الناتج عن  الأنشطة التمويلية</t>
  </si>
  <si>
    <t xml:space="preserve">صــافي النقـدالناتج عن  الأنشطة الاستثمارية </t>
  </si>
  <si>
    <t>أرباح مبقاه</t>
  </si>
  <si>
    <t>(خسائر متراكمة)</t>
  </si>
  <si>
    <t>صافي ربح السنة</t>
  </si>
  <si>
    <t>إن العناصر  الأساسية لوعاء الضريبة  كما يلى :</t>
  </si>
  <si>
    <t xml:space="preserve">إن حركة مخصص الضريبة كما يلى </t>
  </si>
  <si>
    <t>تكلفة مشاريع</t>
  </si>
  <si>
    <t>شركة شخص واحد - شركــــــــــــــــــــــــة ذات مسئوليــــــــــــــــــــــــــــة محدودة أجنبية</t>
  </si>
  <si>
    <t>صـافي التغير في النقد وما في حكمه خلال السنة</t>
  </si>
  <si>
    <t>النقــد ومــا في حكمــه في أول السنة</t>
  </si>
  <si>
    <t>النقــد ومــا في حكمــه في أخر السنة</t>
  </si>
  <si>
    <t>تتمثل الأطراف ذات العلاقة في الشركاء بالشركة. وفيما يلي ملخصا بأهم المعاملات التي تمت بين الشركة والأطراف ذوي العلاقة خلال السنة:</t>
  </si>
  <si>
    <t>الرصيد فى أول السنة</t>
  </si>
  <si>
    <t>المكون عن السنة</t>
  </si>
  <si>
    <t>المستخدم خلال السنة</t>
  </si>
  <si>
    <t>صافي ربح (خسارة) السنة قبل الضريبة</t>
  </si>
  <si>
    <t>إستهلاك الخسائر بنسبة 25% صافى الدخل بعد تعديله</t>
  </si>
  <si>
    <t>مخصصات</t>
  </si>
  <si>
    <t>وعاء ضريبة الدخل</t>
  </si>
  <si>
    <t>الضريبة المستحقة 20%</t>
  </si>
  <si>
    <t>صافي الربح المعدل</t>
  </si>
  <si>
    <t>مجمل الربح (الخسارة)</t>
  </si>
  <si>
    <t xml:space="preserve">صافي ربح (خسارة)  السنة </t>
  </si>
  <si>
    <t>فرد أسرة مقرب للشريك</t>
  </si>
  <si>
    <t>عهد وسلف</t>
  </si>
  <si>
    <t xml:space="preserve">سلف وعهد موظفين  ـــ  أطراف ذات علاقة  (إيضاح رقم 7 )                            </t>
  </si>
  <si>
    <t>كما فــي 31 ديـسـمـــبـر 2023م</t>
  </si>
  <si>
    <t>31 ديسمبر 2023م</t>
  </si>
  <si>
    <t xml:space="preserve">للسنة المالية المنتهية في  31 ديسمبر 2023م </t>
  </si>
  <si>
    <t xml:space="preserve">للسنة المالية المنتهية في 31 ديسمبر 2023م  </t>
  </si>
  <si>
    <t>الرصيد كما في 31 ديسمبر 2023م</t>
  </si>
  <si>
    <t>للسنة المالية الـمـنتهـيـة في 31 ديـسـمـبر 2023م</t>
  </si>
  <si>
    <t>ايضاحات حول القوائم المالية للسنة المنتهية في 31 ديسمبر 2023م</t>
  </si>
  <si>
    <t>تتمثل طبيعة وحجم التعامل مع الاطراف ذات العلاقة خلال السنة المنتهية في 31 ديسمبر 2023م كما يلي:</t>
  </si>
  <si>
    <t>قدمت الشركة اقراراتها الضريبية حتى السنة المنتهية في 31 ديسمبر 2023م وحصلت على شهادة الضريبة صالحة الاستخدام حتى10 شوال 1444ه الموافق 30 ابريل 2024م ولم تستلم الشركة اية ربوط ضريبية حتى تاريخه.</t>
  </si>
  <si>
    <t>تتمثل منافع الموظفين في مكافأة نهاية الخدمة فقط، حيث لم يتم استخدام وحدة الائتمان المخططة لقياس التزام مكافأة نهاية الخدمة نظراً لتقييم الإدارة بوجود جهد وتكلفة غير مبررة ، حيث تم قياس التزام مكافأة نهاية الخدمة والتكلفة التي يتم تحملها بموجب نظام العمل السعودي وفقاً للمبلغ غير المخصوم لاستحقاق الموظفين كما في 31 ديسمبر 2023م.</t>
  </si>
  <si>
    <t>Total</t>
  </si>
  <si>
    <t>Total for Not Specified</t>
  </si>
  <si>
    <t>Total for Reconciliation Discrepancies</t>
  </si>
  <si>
    <t>Total for Utilities-خدمات</t>
  </si>
  <si>
    <t>Total for Travel expenses - selling expenses-مصاريف سفر مبيعات</t>
  </si>
  <si>
    <t>Total for Professional fees - اتعاب مهنية</t>
  </si>
  <si>
    <t>Total for Payroll Expenses-رواتب</t>
  </si>
  <si>
    <t>Total for Office expenses-مصاريف مكتبية</t>
  </si>
  <si>
    <t>Total for Legal and professional fees-رسوم حكومية</t>
  </si>
  <si>
    <t>Total for Insurance - General-التأمين</t>
  </si>
  <si>
    <t>Total for GOSI - التأمينات الإجتماعية</t>
  </si>
  <si>
    <t>Total for End of service Expenses - مصروف نهاية الخدمة</t>
  </si>
  <si>
    <t>Total for Dues and subscriptions-الاشتراكات</t>
  </si>
  <si>
    <t>Total for Commissions and fees-حوافز</t>
  </si>
  <si>
    <t>Total for Bank charges-الرسوم البنكية</t>
  </si>
  <si>
    <t>Total for Rent or lease payments-ايجارات</t>
  </si>
  <si>
    <t>Total for Purchases-مشتريات</t>
  </si>
  <si>
    <t>Total for Overhead - COS - مصاريف تشغيل</t>
  </si>
  <si>
    <t>Total for Materials - COS - مواد</t>
  </si>
  <si>
    <t>Total for Direct labour - COS - عمالة</t>
  </si>
  <si>
    <t xml:space="preserve">   Total for Revenue-consulting-ايرادت النشاط الرئسيي</t>
  </si>
  <si>
    <t xml:space="preserve">   Total for Revenue - contracting-ايردات المقاولات</t>
  </si>
  <si>
    <t>Total for Statutory Reserves-احتياطي قانوني</t>
  </si>
  <si>
    <t>Total for Share capital-رأس المال</t>
  </si>
  <si>
    <t>Total for Retained Earnings-الأرباح المبقاة</t>
  </si>
  <si>
    <t>Total for Partner's Equity Ghareeb-جاري الشريك غريب</t>
  </si>
  <si>
    <t>Total for Partner's Equity Alzyade الزيادي</t>
  </si>
  <si>
    <t>Total for Opening Balance Equity- الأرصدة الافتتاحية</t>
  </si>
  <si>
    <t>Total for VAT Suspense- ضريبة ق.م مستحقة الدفع</t>
  </si>
  <si>
    <t>Total for VAT Payable-ضريبة القيمة المضافة</t>
  </si>
  <si>
    <t>Total for Tax Provision-مخصص الضريبة</t>
  </si>
  <si>
    <t>Total for Provision End Services- مخصص نهاية الخدمة</t>
  </si>
  <si>
    <t>Total for Commission Fees Accrued - استحقاق الحوافز</t>
  </si>
  <si>
    <t xml:space="preserve">   Total for Professional fees payable-اتعاب مهنية مستحقة</t>
  </si>
  <si>
    <t xml:space="preserve">   Total for Office Rent Accrued-إيجار المكتب مستحق الدفع</t>
  </si>
  <si>
    <t xml:space="preserve">   Total for Accrued salaries-الرواتب المستحقة</t>
  </si>
  <si>
    <t xml:space="preserve">   Total for Accrued Expense-مصاريف مستحقة</t>
  </si>
  <si>
    <t>Total for Accounts Payable (A/P)-الموردون</t>
  </si>
  <si>
    <t>Total for project 18-1 under constriction - تحت التنفيذ</t>
  </si>
  <si>
    <t xml:space="preserve">   Total for Other Prepaid Expenses-مصاريف مسبقة الدفع اخرى</t>
  </si>
  <si>
    <t xml:space="preserve">   Total for Prepaid expenses-مصاريف مسبقة الدفع</t>
  </si>
  <si>
    <t xml:space="preserve">   Total for Project Lon-سلف مشروع 18-1</t>
  </si>
  <si>
    <t xml:space="preserve">   Total for Ahmad Alsousi Lon-سلفة أحمد السوسي</t>
  </si>
  <si>
    <t>Total for Customers Receivable-العملاء</t>
  </si>
  <si>
    <t xml:space="preserve">      Total for Cash on hand Ahmed - عهدة أحمد</t>
  </si>
  <si>
    <t xml:space="preserve">      Total for Cash on hand - عهدة حافظ حمدان</t>
  </si>
  <si>
    <t xml:space="preserve">   Total for Bank Albilad HC - البلاد الرئيسي</t>
  </si>
  <si>
    <t xml:space="preserve">   Total for Bank Al Rajhi - الراجحي الرئيسي</t>
  </si>
  <si>
    <t xml:space="preserve">   Total for Bank Al Inma HC - الانماء الرئيسي</t>
  </si>
  <si>
    <t xml:space="preserve">   Total for Bank Al Inma cont - الانماء المقاولات</t>
  </si>
  <si>
    <t xml:space="preserve">   Total for Al Inmaa card ahmed - بطاقة مشتريات أحمد</t>
  </si>
  <si>
    <t xml:space="preserve">closing </t>
  </si>
  <si>
    <t>Credit</t>
  </si>
  <si>
    <t>Debit</t>
  </si>
  <si>
    <t>Opening Balance</t>
  </si>
  <si>
    <t>Account Name</t>
  </si>
  <si>
    <t>L1</t>
  </si>
  <si>
    <t>L2</t>
  </si>
  <si>
    <t>L3</t>
  </si>
  <si>
    <t>L4</t>
  </si>
  <si>
    <t>تقريب آخر المدة</t>
  </si>
  <si>
    <t>تقريب حركة مدين</t>
  </si>
  <si>
    <t>تقريب حركة دائن</t>
  </si>
  <si>
    <t>أول المدة3</t>
  </si>
  <si>
    <t>أول المدة4</t>
  </si>
  <si>
    <t>Total for Cash on hand Amjad- عهدة أمجد</t>
  </si>
  <si>
    <t> Employee Cash Advances- سلف الموظفين</t>
  </si>
  <si>
    <t>Total for Employees Expense-مصاريف موظفين</t>
  </si>
  <si>
    <t>Total for Other general and administrative expenses-مصاريف ادارية اخرى</t>
  </si>
  <si>
    <t>Total for Repairs and Maintenance-صيانة</t>
  </si>
  <si>
    <t>Total for Travel expenses - general and admin expenses-مصاريف سفر ادارية</t>
  </si>
  <si>
    <t>مصروفات مستحقة (1/8)</t>
  </si>
  <si>
    <r>
      <t xml:space="preserve">1/8-  </t>
    </r>
    <r>
      <rPr>
        <b/>
        <u/>
        <sz val="13"/>
        <color rgb="FF000000"/>
        <rFont val="Sakkal Majalla"/>
      </rPr>
      <t xml:space="preserve">مصروفات مستحقة  </t>
    </r>
  </si>
  <si>
    <t>من الميزان</t>
  </si>
  <si>
    <t xml:space="preserve">مطلوب من طرف ذو علاقة </t>
  </si>
  <si>
    <t>إيجـارات مستحقة</t>
  </si>
  <si>
    <t>أتعاب مهنية مستحقة</t>
  </si>
  <si>
    <t>أخرى مستحقة</t>
  </si>
  <si>
    <t>المطلوب من طرف ذو علاقة</t>
  </si>
  <si>
    <t>المبلغ بالميزانية</t>
  </si>
  <si>
    <t>المبلغ بالميزان</t>
  </si>
  <si>
    <t>الفرق</t>
  </si>
  <si>
    <t>اختلافات بارصدة أول المدة</t>
  </si>
  <si>
    <t>رواتب مستحقة وما في حكمها</t>
  </si>
  <si>
    <t>صافي خسارة السنة</t>
  </si>
  <si>
    <r>
      <t xml:space="preserve">5-  </t>
    </r>
    <r>
      <rPr>
        <b/>
        <u/>
        <sz val="13"/>
        <color rgb="FF000000"/>
        <rFont val="Sakkal Majalla"/>
      </rPr>
      <t>نقــد وما في حكمه</t>
    </r>
  </si>
  <si>
    <t>Total Other current liabilities - ارصدة دائنة اخرى</t>
  </si>
  <si>
    <t>فروقات تقريب</t>
  </si>
  <si>
    <t>صـــــافي ربح السنة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</si>
</sst>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 _ر_._س_._‏_-;\-* #,##0.00\ _ر_._س_._‏_-;_-* &quot;-&quot;??\ _ر_._س_._‏_-;_-@_-"/>
    <numFmt numFmtId="165" formatCode="#,##0;[Red]\(#,##0\)"/>
    <numFmt numFmtId="166" formatCode="#,##0_-;\(#,###\)"/>
    <numFmt numFmtId="167" formatCode="0_);[Red]\(0\)"/>
    <numFmt numFmtId="168" formatCode="#,##0;\(#,##0\);\-"/>
    <numFmt numFmtId="169" formatCode="#,##0_-;[Red]\(#,##0\)"/>
    <numFmt numFmtId="170" formatCode="&quot;SR&quot;* #,##0.00\ _€"/>
    <numFmt numFmtId="171" formatCode="#,##0.00;\(#,##0.00\);\-"/>
  </numFmts>
  <fonts count="25" x14ac:knownFonts="1">
    <font>
      <sz val="11"/>
      <color theme="1"/>
      <name val="Arial"/>
      <family val="2"/>
      <scheme val="minor"/>
    </font>
    <font>
      <sz val="13"/>
      <color theme="1"/>
      <name val="Sakkal Majalla"/>
      <family val="2"/>
      <charset val="178"/>
    </font>
    <font>
      <b/>
      <sz val="13"/>
      <color theme="1"/>
      <name val="Sakkal Majalla"/>
    </font>
    <font>
      <sz val="13"/>
      <color theme="1"/>
      <name val="Sakkal Majalla"/>
    </font>
    <font>
      <sz val="10"/>
      <name val="Arial"/>
      <family val="2"/>
    </font>
    <font>
      <sz val="10"/>
      <name val="Arial"/>
      <family val="2"/>
      <charset val="178"/>
    </font>
    <font>
      <sz val="13"/>
      <name val="Sakkal Majalla"/>
    </font>
    <font>
      <b/>
      <u/>
      <sz val="13"/>
      <name val="Sakkal Majalla"/>
    </font>
    <font>
      <b/>
      <sz val="13"/>
      <name val="Sakkal Majalla"/>
    </font>
    <font>
      <u/>
      <sz val="13"/>
      <name val="Sakkal Majalla"/>
    </font>
    <font>
      <b/>
      <u/>
      <sz val="13"/>
      <color rgb="FF000000"/>
      <name val="Sakkal Majalla"/>
    </font>
    <font>
      <sz val="13"/>
      <color rgb="FF000000"/>
      <name val="Sakkal Majalla"/>
    </font>
    <font>
      <b/>
      <sz val="13"/>
      <color rgb="FF000000"/>
      <name val="Sakkal Majalla"/>
    </font>
    <font>
      <b/>
      <sz val="13"/>
      <color theme="1" tint="4.9989318521683403E-2"/>
      <name val="Sakkal Majalla"/>
    </font>
    <font>
      <sz val="13"/>
      <color theme="1" tint="4.9989318521683403E-2"/>
      <name val="Sakkal Majalla"/>
    </font>
    <font>
      <sz val="11"/>
      <color indexed="8"/>
      <name val="Arial"/>
      <family val="2"/>
      <scheme val="minor"/>
    </font>
    <font>
      <b/>
      <sz val="8"/>
      <color indexed="8"/>
      <name val="Arial"/>
      <family val="2"/>
    </font>
    <font>
      <b/>
      <sz val="9"/>
      <color indexed="8"/>
      <name val="Arial"/>
      <family val="2"/>
    </font>
    <font>
      <sz val="8"/>
      <name val="Arial"/>
      <family val="2"/>
      <scheme val="minor"/>
    </font>
    <font>
      <b/>
      <sz val="11"/>
      <color indexed="8"/>
      <name val="Arial"/>
      <family val="2"/>
      <scheme val="minor"/>
    </font>
    <font>
      <sz val="11"/>
      <color indexed="8"/>
      <name val="Arial"/>
      <family val="2"/>
      <charset val="178"/>
      <scheme val="minor"/>
    </font>
    <font>
      <sz val="8"/>
      <color indexed="8"/>
      <name val="Arial"/>
      <family val="2"/>
      <charset val="178"/>
    </font>
    <font>
      <b/>
      <sz val="11"/>
      <color theme="1"/>
      <name val="Arial"/>
      <family val="2"/>
      <scheme val="minor"/>
    </font>
    <font>
      <sz val="11"/>
      <color theme="1"/>
      <name val="Calibri Light"/>
      <family val="2"/>
    </font>
    <font>
      <sz val="11"/>
      <color rgb="FF000000"/>
      <name val="Calibri Light"/>
      <family val="2"/>
    </font>
  </fonts>
  <fills count="5">
    <fill>
      <patternFill patternType="none"/>
    </fill>
    <fill>
      <patternFill patternType="gray125"/>
    </fill>
    <fill>
      <patternFill patternType="solid">
        <fgColor rgb="FF92D050"/>
        <bgColor indexed="64"/>
      </patternFill>
    </fill>
    <fill>
      <patternFill patternType="solid">
        <fgColor rgb="FF00B050"/>
        <bgColor indexed="64"/>
      </patternFill>
    </fill>
    <fill>
      <patternFill patternType="solid">
        <fgColor rgb="FFFFC000"/>
        <bgColor indexed="64"/>
      </patternFill>
    </fill>
  </fills>
  <borders count="16">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0" fontId="4" fillId="0" borderId="0"/>
    <xf numFmtId="0" fontId="5" fillId="0" borderId="0" applyNumberFormat="0">
      <alignment horizontal="right"/>
    </xf>
    <xf numFmtId="0" fontId="4" fillId="0" borderId="0"/>
    <xf numFmtId="43" fontId="4" fillId="0" borderId="0" applyFont="0" applyFill="0" applyBorder="0" applyAlignment="0" applyProtection="0"/>
    <xf numFmtId="0" fontId="1" fillId="0" borderId="0"/>
    <xf numFmtId="0" fontId="15" fillId="0" borderId="0"/>
  </cellStyleXfs>
  <cellXfs count="167">
    <xf numFmtId="0" fontId="0" fillId="0" borderId="0" xfId="0"/>
    <xf numFmtId="3" fontId="6" fillId="0" borderId="0" xfId="0" applyNumberFormat="1" applyFont="1" applyFill="1" applyAlignment="1">
      <alignment horizontal="center" vertical="center" readingOrder="2"/>
    </xf>
    <xf numFmtId="168" fontId="6" fillId="0" borderId="3" xfId="0" applyNumberFormat="1" applyFont="1" applyFill="1" applyBorder="1" applyAlignment="1">
      <alignment horizontal="right" vertical="center" readingOrder="2"/>
    </xf>
    <xf numFmtId="168" fontId="6" fillId="0" borderId="0" xfId="0" applyNumberFormat="1" applyFont="1" applyFill="1" applyBorder="1" applyAlignment="1">
      <alignment horizontal="right" vertical="center" readingOrder="2"/>
    </xf>
    <xf numFmtId="168" fontId="6" fillId="0" borderId="0" xfId="0" applyNumberFormat="1" applyFont="1" applyFill="1" applyAlignment="1">
      <alignment horizontal="right" vertical="center" readingOrder="2"/>
    </xf>
    <xf numFmtId="168" fontId="8" fillId="0" borderId="4" xfId="0" applyNumberFormat="1" applyFont="1" applyFill="1" applyBorder="1" applyAlignment="1">
      <alignment horizontal="right" vertical="center" readingOrder="2"/>
    </xf>
    <xf numFmtId="168" fontId="8" fillId="0" borderId="0" xfId="0" applyNumberFormat="1" applyFont="1" applyFill="1" applyAlignment="1">
      <alignment horizontal="right" vertical="center" readingOrder="2"/>
    </xf>
    <xf numFmtId="168" fontId="8" fillId="0" borderId="0" xfId="0" applyNumberFormat="1" applyFont="1" applyFill="1" applyBorder="1" applyAlignment="1">
      <alignment horizontal="right" vertical="center" readingOrder="2"/>
    </xf>
    <xf numFmtId="168" fontId="8" fillId="0" borderId="5" xfId="0" applyNumberFormat="1" applyFont="1" applyFill="1" applyBorder="1" applyAlignment="1">
      <alignment horizontal="right" vertical="center" readingOrder="2"/>
    </xf>
    <xf numFmtId="168" fontId="8" fillId="0" borderId="3" xfId="0" applyNumberFormat="1" applyFont="1" applyFill="1" applyBorder="1" applyAlignment="1">
      <alignment horizontal="right" vertical="center" readingOrder="2"/>
    </xf>
    <xf numFmtId="168" fontId="9" fillId="0" borderId="0" xfId="0" applyNumberFormat="1" applyFont="1" applyFill="1" applyAlignment="1">
      <alignment horizontal="right" vertical="center" readingOrder="2"/>
    </xf>
    <xf numFmtId="168" fontId="9" fillId="0" borderId="0" xfId="0" applyNumberFormat="1" applyFont="1" applyFill="1" applyBorder="1" applyAlignment="1">
      <alignment horizontal="right" vertical="center" readingOrder="2"/>
    </xf>
    <xf numFmtId="168" fontId="6" fillId="0" borderId="0" xfId="1" applyNumberFormat="1" applyFont="1" applyFill="1" applyBorder="1" applyAlignment="1">
      <alignment horizontal="right" vertical="center" readingOrder="2"/>
    </xf>
    <xf numFmtId="168" fontId="6" fillId="0" borderId="3" xfId="1" applyNumberFormat="1" applyFont="1" applyFill="1" applyBorder="1" applyAlignment="1">
      <alignment horizontal="right" vertical="center" readingOrder="2"/>
    </xf>
    <xf numFmtId="168" fontId="6" fillId="0" borderId="2" xfId="1" applyNumberFormat="1" applyFont="1" applyFill="1" applyBorder="1" applyAlignment="1">
      <alignment horizontal="right" vertical="center" readingOrder="2"/>
    </xf>
    <xf numFmtId="168" fontId="8" fillId="0" borderId="0" xfId="1" applyNumberFormat="1" applyFont="1" applyFill="1" applyAlignment="1">
      <alignment horizontal="right" vertical="center" readingOrder="2"/>
    </xf>
    <xf numFmtId="168" fontId="8" fillId="0" borderId="4" xfId="1" applyNumberFormat="1" applyFont="1" applyFill="1" applyBorder="1" applyAlignment="1">
      <alignment horizontal="right" vertical="center" readingOrder="2"/>
    </xf>
    <xf numFmtId="168" fontId="8" fillId="0" borderId="2" xfId="1" applyNumberFormat="1" applyFont="1" applyFill="1" applyBorder="1" applyAlignment="1">
      <alignment horizontal="right" vertical="center" readingOrder="2"/>
    </xf>
    <xf numFmtId="0" fontId="8" fillId="0" borderId="0" xfId="0" applyFont="1" applyFill="1" applyAlignment="1">
      <alignment horizontal="right" vertical="center" readingOrder="2"/>
    </xf>
    <xf numFmtId="0" fontId="6" fillId="0" borderId="0" xfId="0" applyFont="1" applyFill="1" applyAlignment="1">
      <alignment horizontal="right" vertical="center" readingOrder="2"/>
    </xf>
    <xf numFmtId="0" fontId="3" fillId="0" borderId="0" xfId="1" applyFont="1" applyFill="1" applyAlignment="1">
      <alignment horizontal="right" vertical="center"/>
    </xf>
    <xf numFmtId="0" fontId="11" fillId="0" borderId="0" xfId="0" applyFont="1" applyFill="1" applyAlignment="1">
      <alignment horizontal="justify" vertical="center" readingOrder="2"/>
    </xf>
    <xf numFmtId="168" fontId="8" fillId="0" borderId="2" xfId="0" applyNumberFormat="1" applyFont="1" applyFill="1" applyBorder="1" applyAlignment="1">
      <alignment horizontal="right" vertical="center" readingOrder="2"/>
    </xf>
    <xf numFmtId="168" fontId="8" fillId="0" borderId="3" xfId="1" applyNumberFormat="1" applyFont="1" applyFill="1" applyBorder="1" applyAlignment="1">
      <alignment horizontal="right" vertical="center" readingOrder="2"/>
    </xf>
    <xf numFmtId="0" fontId="8" fillId="0" borderId="0" xfId="1" applyFont="1" applyFill="1" applyBorder="1" applyAlignment="1">
      <alignment vertical="center" readingOrder="2"/>
    </xf>
    <xf numFmtId="0" fontId="6" fillId="0" borderId="0" xfId="1" applyFont="1" applyFill="1" applyAlignment="1">
      <alignment vertical="center" readingOrder="2"/>
    </xf>
    <xf numFmtId="0" fontId="8" fillId="0" borderId="0" xfId="1" applyFont="1" applyFill="1" applyBorder="1" applyAlignment="1">
      <alignment horizontal="right" vertical="center" readingOrder="2"/>
    </xf>
    <xf numFmtId="0" fontId="8" fillId="0" borderId="3" xfId="1" applyFont="1" applyFill="1" applyBorder="1" applyAlignment="1">
      <alignment horizontal="right" vertical="center" readingOrder="2"/>
    </xf>
    <xf numFmtId="168" fontId="3" fillId="0" borderId="0" xfId="1" applyNumberFormat="1" applyFont="1" applyFill="1" applyBorder="1" applyAlignment="1">
      <alignment horizontal="right" vertical="center" readingOrder="2"/>
    </xf>
    <xf numFmtId="0" fontId="3" fillId="0" borderId="0" xfId="1" applyFont="1" applyFill="1" applyAlignment="1">
      <alignment horizontal="right" vertical="center" readingOrder="2"/>
    </xf>
    <xf numFmtId="0" fontId="6" fillId="0" borderId="0" xfId="1" applyFont="1" applyFill="1" applyBorder="1" applyAlignment="1">
      <alignment horizontal="right" vertical="center" readingOrder="2"/>
    </xf>
    <xf numFmtId="0" fontId="6" fillId="0" borderId="0" xfId="1" applyFont="1" applyFill="1" applyBorder="1" applyAlignment="1">
      <alignment vertical="center" readingOrder="2"/>
    </xf>
    <xf numFmtId="0" fontId="6" fillId="0" borderId="3" xfId="1" applyFont="1" applyFill="1" applyBorder="1" applyAlignment="1">
      <alignment horizontal="right" vertical="center" readingOrder="2"/>
    </xf>
    <xf numFmtId="0" fontId="6" fillId="0" borderId="0" xfId="1" applyFont="1" applyFill="1" applyAlignment="1">
      <alignment horizontal="right" vertical="center" readingOrder="2"/>
    </xf>
    <xf numFmtId="168" fontId="6" fillId="0" borderId="0" xfId="1" applyNumberFormat="1" applyFont="1" applyFill="1" applyAlignment="1">
      <alignment vertical="center" readingOrder="2"/>
    </xf>
    <xf numFmtId="0" fontId="7" fillId="0" borderId="0" xfId="1" applyFont="1" applyFill="1" applyAlignment="1">
      <alignment horizontal="right" vertical="center" readingOrder="2"/>
    </xf>
    <xf numFmtId="167" fontId="6" fillId="0" borderId="0" xfId="1" applyNumberFormat="1" applyFont="1" applyFill="1" applyAlignment="1">
      <alignment horizontal="right" vertical="center" readingOrder="2"/>
    </xf>
    <xf numFmtId="0" fontId="6" fillId="0" borderId="0" xfId="1" applyFont="1" applyFill="1" applyAlignment="1">
      <alignment vertical="center"/>
    </xf>
    <xf numFmtId="0" fontId="12" fillId="0" borderId="0" xfId="0" applyFont="1" applyFill="1" applyAlignment="1">
      <alignment horizontal="right" vertical="center" readingOrder="2"/>
    </xf>
    <xf numFmtId="0" fontId="12" fillId="0" borderId="3" xfId="0" applyFont="1" applyFill="1" applyBorder="1" applyAlignment="1">
      <alignment horizontal="center" vertical="center" readingOrder="2"/>
    </xf>
    <xf numFmtId="0" fontId="11" fillId="0" borderId="0" xfId="0" applyFont="1" applyFill="1" applyAlignment="1">
      <alignment vertical="center" readingOrder="2"/>
    </xf>
    <xf numFmtId="0" fontId="2" fillId="0" borderId="0" xfId="0" applyFont="1" applyFill="1" applyAlignment="1">
      <alignment vertical="center" readingOrder="2"/>
    </xf>
    <xf numFmtId="168" fontId="2" fillId="0" borderId="4" xfId="1" applyNumberFormat="1" applyFont="1" applyFill="1" applyBorder="1" applyAlignment="1">
      <alignment horizontal="right" vertical="center" readingOrder="2"/>
    </xf>
    <xf numFmtId="168" fontId="2" fillId="0" borderId="0" xfId="1" applyNumberFormat="1" applyFont="1" applyFill="1" applyBorder="1" applyAlignment="1">
      <alignment horizontal="right" vertical="center" readingOrder="2"/>
    </xf>
    <xf numFmtId="0" fontId="8" fillId="0" borderId="0" xfId="1" applyFont="1" applyFill="1" applyAlignment="1">
      <alignment horizontal="right" vertical="center" readingOrder="2"/>
    </xf>
    <xf numFmtId="0" fontId="8" fillId="0" borderId="0" xfId="1" applyFont="1" applyFill="1" applyAlignment="1">
      <alignment vertical="center" readingOrder="2"/>
    </xf>
    <xf numFmtId="168" fontId="11" fillId="0" borderId="0" xfId="0" applyNumberFormat="1" applyFont="1" applyFill="1" applyBorder="1" applyAlignment="1">
      <alignment horizontal="right" vertical="center" readingOrder="2"/>
    </xf>
    <xf numFmtId="0" fontId="11" fillId="0" borderId="3" xfId="0" applyFont="1" applyFill="1" applyBorder="1" applyAlignment="1">
      <alignment horizontal="right" vertical="center" readingOrder="2"/>
    </xf>
    <xf numFmtId="0" fontId="8" fillId="0" borderId="0" xfId="1" applyFont="1" applyFill="1" applyAlignment="1">
      <alignment horizontal="center" vertical="center" readingOrder="2"/>
    </xf>
    <xf numFmtId="0" fontId="7" fillId="0" borderId="0" xfId="1" applyFont="1" applyFill="1" applyAlignment="1">
      <alignment horizontal="center" vertical="center" readingOrder="2"/>
    </xf>
    <xf numFmtId="0" fontId="6" fillId="0" borderId="0" xfId="1" applyFont="1" applyFill="1" applyAlignment="1">
      <alignment readingOrder="2"/>
    </xf>
    <xf numFmtId="0" fontId="6" fillId="0" borderId="0" xfId="3" applyFont="1" applyFill="1" applyAlignment="1">
      <alignment vertical="center" readingOrder="2"/>
    </xf>
    <xf numFmtId="168" fontId="8" fillId="0" borderId="0" xfId="1" applyNumberFormat="1" applyFont="1" applyFill="1" applyBorder="1" applyAlignment="1">
      <alignment horizontal="right" vertical="center" readingOrder="2"/>
    </xf>
    <xf numFmtId="168" fontId="6" fillId="0" borderId="0" xfId="1" applyNumberFormat="1" applyFont="1" applyFill="1" applyAlignment="1">
      <alignment horizontal="right" vertical="center" readingOrder="2"/>
    </xf>
    <xf numFmtId="0" fontId="8" fillId="0" borderId="0" xfId="1" applyFont="1" applyFill="1" applyBorder="1" applyAlignment="1">
      <alignment vertical="center"/>
    </xf>
    <xf numFmtId="0" fontId="8" fillId="0" borderId="0" xfId="1" applyFont="1" applyFill="1" applyBorder="1" applyAlignment="1">
      <alignment horizontal="right" vertical="center"/>
    </xf>
    <xf numFmtId="0" fontId="8" fillId="0" borderId="3" xfId="1" applyFont="1" applyFill="1" applyBorder="1" applyAlignment="1">
      <alignment horizontal="right" vertical="center"/>
    </xf>
    <xf numFmtId="0" fontId="6" fillId="0" borderId="0" xfId="1" applyFont="1" applyFill="1" applyAlignment="1">
      <alignment horizontal="center" vertical="center" readingOrder="2"/>
    </xf>
    <xf numFmtId="0" fontId="8" fillId="0" borderId="3" xfId="1" applyFont="1" applyFill="1" applyBorder="1" applyAlignment="1">
      <alignment horizontal="center" vertical="center" readingOrder="2"/>
    </xf>
    <xf numFmtId="0" fontId="8" fillId="0" borderId="0" xfId="1" applyFont="1" applyFill="1" applyBorder="1" applyAlignment="1">
      <alignment horizontal="center" vertical="center" readingOrder="2"/>
    </xf>
    <xf numFmtId="0" fontId="6" fillId="0" borderId="6" xfId="1" applyFont="1" applyFill="1" applyBorder="1" applyAlignment="1">
      <alignment horizontal="right" vertical="center" readingOrder="2"/>
    </xf>
    <xf numFmtId="168" fontId="14" fillId="0" borderId="2" xfId="0" applyNumberFormat="1" applyFont="1" applyFill="1" applyBorder="1" applyAlignment="1">
      <alignment horizontal="right" vertical="center" readingOrder="2"/>
    </xf>
    <xf numFmtId="168" fontId="13" fillId="0" borderId="7" xfId="0" applyNumberFormat="1" applyFont="1" applyFill="1" applyBorder="1" applyAlignment="1">
      <alignment horizontal="right" vertical="center" readingOrder="2"/>
    </xf>
    <xf numFmtId="0" fontId="6" fillId="0" borderId="8" xfId="1" applyFont="1" applyFill="1" applyBorder="1" applyAlignment="1">
      <alignment horizontal="right" vertical="center" readingOrder="2"/>
    </xf>
    <xf numFmtId="168" fontId="6" fillId="0" borderId="9" xfId="1" applyNumberFormat="1" applyFont="1" applyFill="1" applyBorder="1" applyAlignment="1">
      <alignment horizontal="right" vertical="center" readingOrder="2"/>
    </xf>
    <xf numFmtId="165" fontId="6" fillId="0" borderId="0" xfId="1" applyNumberFormat="1" applyFont="1" applyFill="1" applyAlignment="1">
      <alignment horizontal="center" vertical="center" readingOrder="2"/>
    </xf>
    <xf numFmtId="0" fontId="7" fillId="0" borderId="0" xfId="1" applyFont="1" applyFill="1" applyAlignment="1">
      <alignment vertical="center" readingOrder="2"/>
    </xf>
    <xf numFmtId="168" fontId="9" fillId="0" borderId="0" xfId="1" applyNumberFormat="1" applyFont="1" applyFill="1" applyAlignment="1">
      <alignment horizontal="right" vertical="center" readingOrder="2"/>
    </xf>
    <xf numFmtId="166" fontId="6" fillId="0" borderId="0" xfId="1" applyNumberFormat="1" applyFont="1" applyFill="1" applyAlignment="1">
      <alignment horizontal="center" vertical="center" readingOrder="2"/>
    </xf>
    <xf numFmtId="165" fontId="8" fillId="0" borderId="0" xfId="1" applyNumberFormat="1" applyFont="1" applyFill="1" applyAlignment="1">
      <alignment horizontal="center" vertical="center" readingOrder="2"/>
    </xf>
    <xf numFmtId="166" fontId="8" fillId="0" borderId="0" xfId="1" applyNumberFormat="1" applyFont="1" applyFill="1" applyAlignment="1">
      <alignment horizontal="center" vertical="center" readingOrder="2"/>
    </xf>
    <xf numFmtId="37" fontId="8" fillId="0" borderId="0" xfId="1" applyNumberFormat="1" applyFont="1" applyFill="1" applyAlignment="1">
      <alignment horizontal="right" vertical="center" readingOrder="2"/>
    </xf>
    <xf numFmtId="166" fontId="8" fillId="0" borderId="0" xfId="1" applyNumberFormat="1" applyFont="1" applyFill="1" applyAlignment="1">
      <alignment horizontal="right" vertical="center" readingOrder="2"/>
    </xf>
    <xf numFmtId="0" fontId="8" fillId="0" borderId="2" xfId="1" applyFont="1" applyFill="1" applyBorder="1" applyAlignment="1">
      <alignment horizontal="right" vertical="center" readingOrder="2"/>
    </xf>
    <xf numFmtId="168" fontId="7" fillId="0" borderId="0" xfId="1" applyNumberFormat="1" applyFont="1" applyFill="1" applyAlignment="1">
      <alignment horizontal="right" vertical="center" readingOrder="2"/>
    </xf>
    <xf numFmtId="0" fontId="6" fillId="0" borderId="0" xfId="1" applyFont="1" applyFill="1" applyAlignment="1">
      <alignment horizontal="distributed" vertical="center" readingOrder="2"/>
    </xf>
    <xf numFmtId="168" fontId="8" fillId="0" borderId="1" xfId="1" applyNumberFormat="1" applyFont="1" applyFill="1" applyBorder="1" applyAlignment="1">
      <alignment horizontal="right" vertical="center" readingOrder="2"/>
    </xf>
    <xf numFmtId="168" fontId="14" fillId="0" borderId="3" xfId="0" applyNumberFormat="1" applyFont="1" applyFill="1" applyBorder="1" applyAlignment="1">
      <alignment horizontal="right" vertical="center" readingOrder="2"/>
    </xf>
    <xf numFmtId="168" fontId="13" fillId="0" borderId="1" xfId="0" applyNumberFormat="1" applyFont="1" applyFill="1" applyBorder="1" applyAlignment="1">
      <alignment horizontal="right" vertical="center" readingOrder="2"/>
    </xf>
    <xf numFmtId="169" fontId="7" fillId="0" borderId="0" xfId="0" applyNumberFormat="1" applyFont="1" applyFill="1" applyAlignment="1">
      <alignment horizontal="right" vertical="center" readingOrder="2"/>
    </xf>
    <xf numFmtId="169" fontId="8" fillId="0" borderId="0" xfId="0" applyNumberFormat="1" applyFont="1" applyFill="1" applyAlignment="1">
      <alignment horizontal="right" vertical="center" readingOrder="2"/>
    </xf>
    <xf numFmtId="3" fontId="6" fillId="0" borderId="0" xfId="0" applyNumberFormat="1" applyFont="1" applyFill="1" applyBorder="1" applyAlignment="1">
      <alignment horizontal="center" vertical="center" readingOrder="2"/>
    </xf>
    <xf numFmtId="0" fontId="6" fillId="0" borderId="0" xfId="1" applyFont="1" applyFill="1" applyAlignment="1">
      <alignment vertical="top" readingOrder="2"/>
    </xf>
    <xf numFmtId="0" fontId="10" fillId="0" borderId="0" xfId="0" applyFont="1" applyFill="1" applyAlignment="1">
      <alignment horizontal="right" vertical="center" readingOrder="2"/>
    </xf>
    <xf numFmtId="168" fontId="12" fillId="0" borderId="0" xfId="0" applyNumberFormat="1" applyFont="1" applyFill="1" applyBorder="1" applyAlignment="1">
      <alignment vertical="center" readingOrder="2"/>
    </xf>
    <xf numFmtId="168" fontId="11" fillId="0" borderId="0" xfId="0" applyNumberFormat="1" applyFont="1" applyFill="1" applyAlignment="1">
      <alignment vertical="center" readingOrder="2"/>
    </xf>
    <xf numFmtId="168" fontId="11" fillId="0" borderId="0" xfId="0" applyNumberFormat="1" applyFont="1" applyFill="1" applyBorder="1" applyAlignment="1">
      <alignment vertical="center" readingOrder="2"/>
    </xf>
    <xf numFmtId="168" fontId="12" fillId="0" borderId="4" xfId="0" applyNumberFormat="1" applyFont="1" applyFill="1" applyBorder="1" applyAlignment="1">
      <alignment vertical="center" readingOrder="2"/>
    </xf>
    <xf numFmtId="0" fontId="12" fillId="0" borderId="0" xfId="0" applyFont="1" applyFill="1" applyBorder="1" applyAlignment="1">
      <alignment horizontal="right" vertical="center" readingOrder="2"/>
    </xf>
    <xf numFmtId="0" fontId="11" fillId="0" borderId="0" xfId="0" applyFont="1" applyFill="1" applyAlignment="1">
      <alignment horizontal="right" vertical="center" readingOrder="2"/>
    </xf>
    <xf numFmtId="168" fontId="11" fillId="0" borderId="0" xfId="0" applyNumberFormat="1" applyFont="1" applyFill="1" applyAlignment="1">
      <alignment horizontal="center" vertical="center" readingOrder="2"/>
    </xf>
    <xf numFmtId="168" fontId="12" fillId="0" borderId="4" xfId="0" applyNumberFormat="1" applyFont="1" applyFill="1" applyBorder="1" applyAlignment="1">
      <alignment horizontal="center" vertical="center" readingOrder="2"/>
    </xf>
    <xf numFmtId="0" fontId="3" fillId="0" borderId="0" xfId="0" applyFont="1" applyFill="1" applyAlignment="1">
      <alignment horizontal="center" vertical="center" readingOrder="2"/>
    </xf>
    <xf numFmtId="0" fontId="11" fillId="0" borderId="0" xfId="0" applyFont="1" applyFill="1" applyBorder="1" applyAlignment="1">
      <alignment horizontal="center" vertical="center" readingOrder="2"/>
    </xf>
    <xf numFmtId="0" fontId="2" fillId="0" borderId="0" xfId="0" applyFont="1" applyFill="1" applyBorder="1" applyAlignment="1">
      <alignment horizontal="center" vertical="center" readingOrder="2"/>
    </xf>
    <xf numFmtId="0" fontId="3" fillId="0" borderId="0" xfId="0" applyFont="1" applyFill="1" applyBorder="1" applyAlignment="1">
      <alignment vertical="center" readingOrder="2"/>
    </xf>
    <xf numFmtId="168" fontId="2" fillId="0" borderId="4" xfId="0" applyNumberFormat="1" applyFont="1" applyFill="1" applyBorder="1" applyAlignment="1">
      <alignment vertical="center" readingOrder="2"/>
    </xf>
    <xf numFmtId="168" fontId="2" fillId="0" borderId="0" xfId="0" applyNumberFormat="1" applyFont="1" applyFill="1" applyBorder="1" applyAlignment="1">
      <alignment vertical="center" readingOrder="2"/>
    </xf>
    <xf numFmtId="168" fontId="12" fillId="0" borderId="3" xfId="0" applyNumberFormat="1" applyFont="1" applyFill="1" applyBorder="1" applyAlignment="1">
      <alignment vertical="center" readingOrder="2"/>
    </xf>
    <xf numFmtId="168" fontId="11" fillId="0" borderId="3" xfId="0" applyNumberFormat="1" applyFont="1" applyFill="1" applyBorder="1" applyAlignment="1">
      <alignment vertical="center" readingOrder="2"/>
    </xf>
    <xf numFmtId="0" fontId="9" fillId="0" borderId="0" xfId="1" applyFont="1" applyFill="1" applyAlignment="1">
      <alignment horizontal="center" vertical="center" readingOrder="2"/>
    </xf>
    <xf numFmtId="16" fontId="8" fillId="0" borderId="3" xfId="0" applyNumberFormat="1" applyFont="1" applyFill="1" applyBorder="1" applyAlignment="1">
      <alignment horizontal="center" vertical="center" readingOrder="2"/>
    </xf>
    <xf numFmtId="168" fontId="8" fillId="0" borderId="1" xfId="0" applyNumberFormat="1" applyFont="1" applyFill="1" applyBorder="1" applyAlignment="1">
      <alignment horizontal="right" vertical="center" readingOrder="2"/>
    </xf>
    <xf numFmtId="0" fontId="6" fillId="0" borderId="10" xfId="1" applyFont="1" applyFill="1" applyBorder="1" applyAlignment="1">
      <alignment horizontal="right" vertical="center" readingOrder="2"/>
    </xf>
    <xf numFmtId="168" fontId="14" fillId="0" borderId="0" xfId="0" applyNumberFormat="1" applyFont="1" applyFill="1" applyBorder="1" applyAlignment="1">
      <alignment horizontal="right" vertical="center" readingOrder="2"/>
    </xf>
    <xf numFmtId="168" fontId="13" fillId="0" borderId="11" xfId="0" applyNumberFormat="1" applyFont="1" applyFill="1" applyBorder="1" applyAlignment="1">
      <alignment horizontal="right" vertical="center" readingOrder="2"/>
    </xf>
    <xf numFmtId="168" fontId="13" fillId="0" borderId="2" xfId="0" applyNumberFormat="1" applyFont="1" applyFill="1" applyBorder="1" applyAlignment="1">
      <alignment horizontal="right" vertical="center" readingOrder="2"/>
    </xf>
    <xf numFmtId="168" fontId="12" fillId="0" borderId="2" xfId="0" applyNumberFormat="1" applyFont="1" applyFill="1" applyBorder="1" applyAlignment="1">
      <alignment vertical="center" readingOrder="2"/>
    </xf>
    <xf numFmtId="168" fontId="12" fillId="0" borderId="0" xfId="0" applyNumberFormat="1" applyFont="1" applyFill="1" applyAlignment="1">
      <alignment vertical="center" readingOrder="2"/>
    </xf>
    <xf numFmtId="0" fontId="3" fillId="0" borderId="0" xfId="0" applyFont="1" applyFill="1" applyBorder="1" applyAlignment="1">
      <alignment horizontal="right" vertical="center" readingOrder="2"/>
    </xf>
    <xf numFmtId="0" fontId="10" fillId="0" borderId="0" xfId="0" applyFont="1" applyFill="1" applyBorder="1" applyAlignment="1">
      <alignment horizontal="right" vertical="center" readingOrder="2"/>
    </xf>
    <xf numFmtId="0" fontId="6" fillId="0" borderId="0" xfId="1" applyFont="1" applyFill="1" applyBorder="1" applyAlignment="1">
      <alignment horizontal="center" vertical="center" readingOrder="2"/>
    </xf>
    <xf numFmtId="0" fontId="6" fillId="0" borderId="3" xfId="1" applyFont="1" applyFill="1" applyBorder="1" applyAlignment="1">
      <alignment horizontal="center" vertical="center" readingOrder="2"/>
    </xf>
    <xf numFmtId="0" fontId="3" fillId="0" borderId="0" xfId="0" applyFont="1" applyFill="1" applyAlignment="1">
      <alignment horizontal="right" vertical="center" readingOrder="2"/>
    </xf>
    <xf numFmtId="0" fontId="2" fillId="0" borderId="3" xfId="0" applyFont="1" applyFill="1" applyBorder="1" applyAlignment="1">
      <alignment horizontal="center" vertical="center" readingOrder="2"/>
    </xf>
    <xf numFmtId="0" fontId="6" fillId="0" borderId="0" xfId="1" applyFont="1" applyFill="1" applyAlignment="1">
      <alignment horizontal="right" vertical="center" wrapText="1" readingOrder="2"/>
    </xf>
    <xf numFmtId="0" fontId="6" fillId="0" borderId="3" xfId="1" applyFont="1" applyFill="1" applyBorder="1" applyAlignment="1">
      <alignment horizontal="center" vertical="center" readingOrder="2"/>
    </xf>
    <xf numFmtId="168" fontId="3" fillId="0" borderId="2" xfId="0" applyNumberFormat="1" applyFont="1" applyFill="1" applyBorder="1" applyAlignment="1">
      <alignment horizontal="right" vertical="center" readingOrder="2"/>
    </xf>
    <xf numFmtId="0" fontId="6" fillId="0" borderId="6" xfId="1" applyFont="1" applyBorder="1" applyAlignment="1">
      <alignment horizontal="right" vertical="center" readingOrder="2"/>
    </xf>
    <xf numFmtId="171" fontId="6" fillId="0" borderId="0" xfId="1" applyNumberFormat="1" applyFont="1" applyFill="1" applyAlignment="1">
      <alignment vertical="center" readingOrder="2"/>
    </xf>
    <xf numFmtId="0" fontId="20" fillId="0" borderId="0" xfId="6" applyFont="1" applyFill="1" applyAlignment="1">
      <alignment horizontal="right"/>
    </xf>
    <xf numFmtId="0" fontId="20" fillId="0" borderId="0" xfId="6" applyFont="1" applyFill="1" applyAlignment="1"/>
    <xf numFmtId="0" fontId="21" fillId="0" borderId="12" xfId="0" applyFont="1" applyFill="1" applyBorder="1" applyAlignment="1">
      <alignment horizontal="left"/>
    </xf>
    <xf numFmtId="170" fontId="21" fillId="0" borderId="12" xfId="0" applyNumberFormat="1" applyFont="1" applyFill="1" applyBorder="1" applyAlignment="1">
      <alignment horizontal="right"/>
    </xf>
    <xf numFmtId="0" fontId="21" fillId="0" borderId="12" xfId="0" applyFont="1" applyFill="1" applyBorder="1" applyAlignment="1">
      <alignment horizontal="right"/>
    </xf>
    <xf numFmtId="170" fontId="21" fillId="0" borderId="13" xfId="0" applyNumberFormat="1" applyFont="1" applyFill="1" applyBorder="1" applyAlignment="1">
      <alignment horizontal="right"/>
    </xf>
    <xf numFmtId="169" fontId="21" fillId="0" borderId="12" xfId="0" applyNumberFormat="1" applyFont="1" applyFill="1" applyBorder="1" applyAlignment="1">
      <alignment horizontal="right"/>
    </xf>
    <xf numFmtId="0" fontId="16" fillId="0" borderId="12" xfId="0" applyFont="1" applyFill="1" applyBorder="1" applyAlignment="1">
      <alignment horizontal="left"/>
    </xf>
    <xf numFmtId="170" fontId="16" fillId="0" borderId="12" xfId="0" applyNumberFormat="1" applyFont="1" applyFill="1" applyBorder="1" applyAlignment="1">
      <alignment horizontal="right"/>
    </xf>
    <xf numFmtId="0" fontId="16" fillId="0" borderId="12" xfId="0" applyFont="1" applyFill="1" applyBorder="1" applyAlignment="1">
      <alignment horizontal="right"/>
    </xf>
    <xf numFmtId="169" fontId="16" fillId="0" borderId="12" xfId="0" applyNumberFormat="1" applyFont="1" applyFill="1" applyBorder="1" applyAlignment="1">
      <alignment horizontal="right"/>
    </xf>
    <xf numFmtId="0" fontId="19" fillId="0" borderId="0" xfId="6" applyFont="1" applyFill="1" applyAlignment="1"/>
    <xf numFmtId="0" fontId="22" fillId="0" borderId="12" xfId="0" applyFont="1" applyFill="1" applyBorder="1" applyAlignment="1"/>
    <xf numFmtId="0" fontId="17" fillId="0" borderId="12" xfId="0" applyFont="1" applyFill="1" applyBorder="1" applyAlignment="1">
      <alignment horizontal="center"/>
    </xf>
    <xf numFmtId="0" fontId="22" fillId="0" borderId="12" xfId="0" applyFont="1" applyFill="1" applyBorder="1" applyAlignment="1">
      <alignment horizontal="right"/>
    </xf>
    <xf numFmtId="168" fontId="11" fillId="0" borderId="1" xfId="0" applyNumberFormat="1" applyFont="1" applyFill="1" applyBorder="1" applyAlignment="1">
      <alignment vertical="center" readingOrder="2"/>
    </xf>
    <xf numFmtId="168" fontId="6" fillId="0" borderId="0" xfId="1" applyNumberFormat="1" applyFont="1" applyFill="1" applyAlignment="1">
      <alignment vertical="center"/>
    </xf>
    <xf numFmtId="0" fontId="23" fillId="0" borderId="0" xfId="0" applyFont="1"/>
    <xf numFmtId="0" fontId="24" fillId="0" borderId="0" xfId="0" applyFont="1" applyFill="1" applyAlignment="1">
      <alignment horizontal="right" vertical="center" readingOrder="2"/>
    </xf>
    <xf numFmtId="0" fontId="23" fillId="0" borderId="4" xfId="0" applyFont="1" applyBorder="1"/>
    <xf numFmtId="169" fontId="23" fillId="0" borderId="4" xfId="0" applyNumberFormat="1" applyFont="1" applyBorder="1"/>
    <xf numFmtId="169" fontId="23" fillId="0" borderId="0" xfId="0" applyNumberFormat="1" applyFont="1"/>
    <xf numFmtId="0" fontId="21" fillId="0" borderId="0" xfId="0" applyFont="1" applyFill="1" applyBorder="1" applyAlignment="1">
      <alignment horizontal="right"/>
    </xf>
    <xf numFmtId="169" fontId="16" fillId="0" borderId="14" xfId="0" applyNumberFormat="1" applyFont="1" applyFill="1" applyBorder="1" applyAlignment="1">
      <alignment horizontal="right"/>
    </xf>
    <xf numFmtId="169" fontId="16" fillId="0" borderId="15" xfId="0" applyNumberFormat="1" applyFont="1" applyFill="1" applyBorder="1" applyAlignment="1">
      <alignment horizontal="right"/>
    </xf>
    <xf numFmtId="169" fontId="16" fillId="0" borderId="1" xfId="0" applyNumberFormat="1" applyFont="1" applyFill="1" applyBorder="1" applyAlignment="1">
      <alignment horizontal="right"/>
    </xf>
    <xf numFmtId="164" fontId="20" fillId="0" borderId="0" xfId="6" applyNumberFormat="1" applyFont="1" applyFill="1" applyAlignment="1"/>
    <xf numFmtId="170" fontId="20" fillId="0" borderId="0" xfId="6" applyNumberFormat="1" applyFont="1" applyFill="1" applyAlignment="1"/>
    <xf numFmtId="169" fontId="21" fillId="2" borderId="12" xfId="0" applyNumberFormat="1" applyFont="1" applyFill="1" applyBorder="1" applyAlignment="1">
      <alignment horizontal="right"/>
    </xf>
    <xf numFmtId="0" fontId="21" fillId="3" borderId="12" xfId="0" applyFont="1" applyFill="1" applyBorder="1" applyAlignment="1">
      <alignment horizontal="right"/>
    </xf>
    <xf numFmtId="0" fontId="21" fillId="4" borderId="12" xfId="0" applyFont="1" applyFill="1" applyBorder="1" applyAlignment="1">
      <alignment horizontal="right"/>
    </xf>
    <xf numFmtId="170" fontId="21" fillId="4" borderId="12" xfId="0" applyNumberFormat="1" applyFont="1" applyFill="1" applyBorder="1" applyAlignment="1">
      <alignment horizontal="right"/>
    </xf>
    <xf numFmtId="0" fontId="6" fillId="0" borderId="0" xfId="1" applyFont="1" applyFill="1" applyBorder="1" applyAlignment="1">
      <alignment horizontal="center" vertical="center" readingOrder="2"/>
    </xf>
    <xf numFmtId="0" fontId="8" fillId="0" borderId="2" xfId="1" applyFont="1" applyFill="1" applyBorder="1" applyAlignment="1">
      <alignment horizontal="center" vertical="center" readingOrder="2"/>
    </xf>
    <xf numFmtId="0" fontId="6" fillId="0" borderId="3" xfId="1" applyFont="1" applyFill="1" applyBorder="1" applyAlignment="1">
      <alignment horizontal="center" vertical="center" readingOrder="2"/>
    </xf>
    <xf numFmtId="0" fontId="8" fillId="0" borderId="2" xfId="1" applyFont="1" applyFill="1" applyBorder="1" applyAlignment="1">
      <alignment horizontal="center" vertical="top" readingOrder="2"/>
    </xf>
    <xf numFmtId="0" fontId="3" fillId="0" borderId="0" xfId="0" applyFont="1" applyFill="1" applyAlignment="1">
      <alignment horizontal="right" vertical="center" wrapText="1" readingOrder="2"/>
    </xf>
    <xf numFmtId="0" fontId="3" fillId="0" borderId="0" xfId="0" applyFont="1" applyFill="1" applyAlignment="1">
      <alignment horizontal="right" vertical="center" readingOrder="2"/>
    </xf>
    <xf numFmtId="0" fontId="2" fillId="0" borderId="0" xfId="0" applyFont="1" applyFill="1" applyBorder="1" applyAlignment="1">
      <alignment horizontal="right" vertical="center" readingOrder="2"/>
    </xf>
    <xf numFmtId="0" fontId="6" fillId="0" borderId="2" xfId="1" applyFont="1" applyFill="1" applyBorder="1" applyAlignment="1">
      <alignment horizontal="center" vertical="center" readingOrder="2"/>
    </xf>
    <xf numFmtId="0" fontId="2" fillId="0" borderId="3" xfId="0" applyFont="1" applyFill="1" applyBorder="1" applyAlignment="1">
      <alignment horizontal="center" vertical="center" readingOrder="2"/>
    </xf>
    <xf numFmtId="0" fontId="3" fillId="0" borderId="2" xfId="0" applyFont="1" applyFill="1" applyBorder="1" applyAlignment="1">
      <alignment horizontal="center" vertical="center" readingOrder="2"/>
    </xf>
    <xf numFmtId="0" fontId="3" fillId="0" borderId="0" xfId="0" applyFont="1" applyFill="1" applyBorder="1" applyAlignment="1">
      <alignment horizontal="center" vertical="center" readingOrder="2"/>
    </xf>
    <xf numFmtId="0" fontId="3" fillId="0" borderId="0" xfId="0" applyFont="1" applyFill="1" applyBorder="1" applyAlignment="1">
      <alignment horizontal="center" vertical="center" wrapText="1" readingOrder="2"/>
    </xf>
    <xf numFmtId="0" fontId="6" fillId="0" borderId="0" xfId="1" applyFont="1" applyFill="1" applyAlignment="1">
      <alignment horizontal="right" vertical="center" wrapText="1" readingOrder="2"/>
    </xf>
    <xf numFmtId="0" fontId="6" fillId="0" borderId="2" xfId="1" applyFont="1" applyFill="1" applyBorder="1" applyAlignment="1">
      <alignment horizontal="center" vertical="top" readingOrder="2"/>
    </xf>
    <xf numFmtId="0" fontId="11" fillId="0" borderId="0" xfId="0" applyFont="1" applyFill="1" applyAlignment="1">
      <alignment horizontal="right" vertical="center" wrapText="1" readingOrder="2"/>
    </xf>
  </cellXfs>
  <cellStyles count="7">
    <cellStyle name="Comma 2" xfId="4" xr:uid="{00000000-0005-0000-0000-000000000000}"/>
    <cellStyle name="MS_Arabic 3" xfId="2" xr:uid="{00000000-0005-0000-0000-000001000000}"/>
    <cellStyle name="عادي" xfId="0" builtinId="0"/>
    <cellStyle name="عادي 2" xfId="5" xr:uid="{00000000-0005-0000-0000-000003000000}"/>
    <cellStyle name="عادي 3" xfId="6" xr:uid="{00000000-0005-0000-0000-000004000000}"/>
    <cellStyle name="عادي 9" xfId="1" xr:uid="{00000000-0005-0000-0000-000005000000}"/>
    <cellStyle name="عادي_المصنع السعودي للأسقف المعدنية ـ 2000م" xfId="3" xr:uid="{00000000-0005-0000-0000-000006000000}"/>
  </cellStyles>
  <dxfs count="1">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1"/>
  <sheetViews>
    <sheetView rightToLeft="1" workbookViewId="0">
      <pane xSplit="2" ySplit="5" topLeftCell="C36" activePane="bottomRight" state="frozen"/>
      <selection pane="topRight" activeCell="C1" sqref="C1"/>
      <selection pane="bottomLeft" activeCell="A2" sqref="A2"/>
      <selection pane="bottomRight" activeCell="C60" sqref="C60"/>
    </sheetView>
  </sheetViews>
  <sheetFormatPr defaultColWidth="8.75" defaultRowHeight="14.25" x14ac:dyDescent="0.2"/>
  <cols>
    <col min="1" max="1" width="40.625" style="121" customWidth="1"/>
    <col min="2" max="2" width="15" style="121" customWidth="1"/>
    <col min="3" max="4" width="15.625" style="121" bestFit="1" customWidth="1"/>
    <col min="5" max="5" width="15.25" style="121" customWidth="1"/>
    <col min="6" max="7" width="10.75" style="120" customWidth="1"/>
    <col min="8" max="8" width="20.5" style="120" customWidth="1"/>
    <col min="9" max="9" width="20.25" style="120" customWidth="1"/>
    <col min="10" max="10" width="12.25" style="121" customWidth="1"/>
    <col min="11" max="11" width="10.375" style="121" customWidth="1"/>
    <col min="12" max="12" width="13" style="121" customWidth="1"/>
    <col min="13" max="13" width="18.75" style="120" customWidth="1"/>
    <col min="14" max="14" width="36.25" style="120" customWidth="1"/>
    <col min="15" max="16384" width="8.75" style="121"/>
  </cols>
  <sheetData>
    <row r="1" spans="1:14" x14ac:dyDescent="0.2">
      <c r="I1" s="124" t="s">
        <v>58</v>
      </c>
      <c r="J1" s="130">
        <v>-121643</v>
      </c>
    </row>
    <row r="2" spans="1:14" x14ac:dyDescent="0.2">
      <c r="I2" s="124" t="s">
        <v>59</v>
      </c>
      <c r="J2" s="143">
        <v>121641</v>
      </c>
    </row>
    <row r="3" spans="1:14" x14ac:dyDescent="0.2">
      <c r="I3" s="142"/>
      <c r="J3" s="145">
        <f>SUM(J1:J2)</f>
        <v>-2</v>
      </c>
    </row>
    <row r="4" spans="1:14" x14ac:dyDescent="0.2">
      <c r="B4" s="144">
        <f>SUBTOTAL(9,B5:B63)</f>
        <v>2.3283064365386963E-10</v>
      </c>
      <c r="J4" s="144">
        <f>SUBTOTAL(9,J5:J63)</f>
        <v>-2</v>
      </c>
      <c r="K4" s="130">
        <f t="shared" ref="K4:L4" si="0">SUBTOTAL(9,K5:K63)</f>
        <v>23656073</v>
      </c>
      <c r="L4" s="130">
        <f t="shared" si="0"/>
        <v>23656073</v>
      </c>
    </row>
    <row r="5" spans="1:14" s="131" customFormat="1" ht="15" x14ac:dyDescent="0.25">
      <c r="A5" s="132" t="s">
        <v>205</v>
      </c>
      <c r="B5" s="133" t="s">
        <v>204</v>
      </c>
      <c r="C5" s="133" t="s">
        <v>203</v>
      </c>
      <c r="D5" s="133" t="s">
        <v>202</v>
      </c>
      <c r="E5" s="133" t="s">
        <v>201</v>
      </c>
      <c r="F5" s="133" t="s">
        <v>206</v>
      </c>
      <c r="G5" s="133" t="s">
        <v>207</v>
      </c>
      <c r="H5" s="133" t="s">
        <v>208</v>
      </c>
      <c r="I5" s="133" t="s">
        <v>209</v>
      </c>
      <c r="J5" s="133" t="s">
        <v>210</v>
      </c>
      <c r="K5" s="133" t="s">
        <v>211</v>
      </c>
      <c r="L5" s="133" t="s">
        <v>212</v>
      </c>
      <c r="M5" s="134" t="s">
        <v>213</v>
      </c>
      <c r="N5" s="134" t="s">
        <v>214</v>
      </c>
    </row>
    <row r="6" spans="1:14" ht="16.5" customHeight="1" x14ac:dyDescent="0.2">
      <c r="A6" s="122" t="s">
        <v>200</v>
      </c>
      <c r="B6" s="123">
        <v>13.65</v>
      </c>
      <c r="C6" s="123">
        <v>0</v>
      </c>
      <c r="D6" s="123">
        <v>0</v>
      </c>
      <c r="E6" s="123">
        <f>B6+C6-D6</f>
        <v>13.65</v>
      </c>
      <c r="F6" s="124" t="s">
        <v>58</v>
      </c>
      <c r="G6" s="124" t="s">
        <v>0</v>
      </c>
      <c r="H6" s="124" t="s">
        <v>224</v>
      </c>
      <c r="I6" s="124" t="s">
        <v>83</v>
      </c>
      <c r="J6" s="126">
        <f>ROUND(E6,0)</f>
        <v>14</v>
      </c>
      <c r="K6" s="126">
        <f>ROUND(C6,0)</f>
        <v>0</v>
      </c>
      <c r="L6" s="126">
        <f>ROUND(D6,0)</f>
        <v>0</v>
      </c>
      <c r="M6" s="124" t="s">
        <v>224</v>
      </c>
      <c r="N6" s="124" t="s">
        <v>83</v>
      </c>
    </row>
    <row r="7" spans="1:14" ht="16.5" customHeight="1" x14ac:dyDescent="0.2">
      <c r="A7" s="122" t="s">
        <v>199</v>
      </c>
      <c r="B7" s="123">
        <v>255665.98</v>
      </c>
      <c r="C7" s="123">
        <v>1659402.17</v>
      </c>
      <c r="D7" s="123">
        <v>1914468.94</v>
      </c>
      <c r="E7" s="123">
        <f>B7+C7-D7</f>
        <v>599.20999999996275</v>
      </c>
      <c r="F7" s="124" t="s">
        <v>58</v>
      </c>
      <c r="G7" s="124" t="s">
        <v>0</v>
      </c>
      <c r="H7" s="124" t="s">
        <v>20</v>
      </c>
      <c r="I7" s="124" t="s">
        <v>43</v>
      </c>
      <c r="J7" s="126">
        <f t="shared" ref="J7:J63" si="1">ROUND(E7,0)</f>
        <v>599</v>
      </c>
      <c r="K7" s="126">
        <f t="shared" ref="K7:K63" si="2">ROUND(C7,0)</f>
        <v>1659402</v>
      </c>
      <c r="L7" s="126">
        <f t="shared" ref="L7:L63" si="3">ROUND(D7,0)</f>
        <v>1914469</v>
      </c>
      <c r="M7" s="124" t="s">
        <v>20</v>
      </c>
      <c r="N7" s="149" t="s">
        <v>43</v>
      </c>
    </row>
    <row r="8" spans="1:14" ht="16.5" customHeight="1" x14ac:dyDescent="0.2">
      <c r="A8" s="122" t="s">
        <v>198</v>
      </c>
      <c r="B8" s="123">
        <v>41.2</v>
      </c>
      <c r="C8" s="123">
        <v>0</v>
      </c>
      <c r="D8" s="123">
        <v>0</v>
      </c>
      <c r="E8" s="123">
        <f t="shared" ref="E8:E62" si="4">B8+C8-D8</f>
        <v>41.2</v>
      </c>
      <c r="F8" s="124" t="s">
        <v>58</v>
      </c>
      <c r="G8" s="124" t="s">
        <v>0</v>
      </c>
      <c r="H8" s="124" t="s">
        <v>20</v>
      </c>
      <c r="I8" s="124" t="s">
        <v>43</v>
      </c>
      <c r="J8" s="126">
        <f t="shared" si="1"/>
        <v>41</v>
      </c>
      <c r="K8" s="126">
        <f t="shared" si="2"/>
        <v>0</v>
      </c>
      <c r="L8" s="126">
        <f t="shared" si="3"/>
        <v>0</v>
      </c>
      <c r="M8" s="124" t="s">
        <v>20</v>
      </c>
      <c r="N8" s="149" t="s">
        <v>43</v>
      </c>
    </row>
    <row r="9" spans="1:14" ht="16.5" customHeight="1" x14ac:dyDescent="0.2">
      <c r="A9" s="122" t="s">
        <v>197</v>
      </c>
      <c r="B9" s="123">
        <v>382960.99</v>
      </c>
      <c r="C9" s="123">
        <v>1054150.93</v>
      </c>
      <c r="D9" s="123">
        <v>1424877.86</v>
      </c>
      <c r="E9" s="123">
        <f t="shared" si="4"/>
        <v>12234.059999999823</v>
      </c>
      <c r="F9" s="124" t="s">
        <v>58</v>
      </c>
      <c r="G9" s="124" t="s">
        <v>0</v>
      </c>
      <c r="H9" s="124" t="s">
        <v>20</v>
      </c>
      <c r="I9" s="124" t="s">
        <v>43</v>
      </c>
      <c r="J9" s="126">
        <f t="shared" si="1"/>
        <v>12234</v>
      </c>
      <c r="K9" s="126">
        <f t="shared" si="2"/>
        <v>1054151</v>
      </c>
      <c r="L9" s="126">
        <f t="shared" si="3"/>
        <v>1424878</v>
      </c>
      <c r="M9" s="124" t="s">
        <v>20</v>
      </c>
      <c r="N9" s="149" t="s">
        <v>43</v>
      </c>
    </row>
    <row r="10" spans="1:14" ht="16.5" customHeight="1" x14ac:dyDescent="0.2">
      <c r="A10" s="122" t="s">
        <v>196</v>
      </c>
      <c r="B10" s="123">
        <v>78.209999999999994</v>
      </c>
      <c r="C10" s="123">
        <v>0</v>
      </c>
      <c r="D10" s="123">
        <v>78.209999999999994</v>
      </c>
      <c r="E10" s="123">
        <f t="shared" si="4"/>
        <v>0</v>
      </c>
      <c r="F10" s="124" t="s">
        <v>58</v>
      </c>
      <c r="G10" s="124" t="s">
        <v>0</v>
      </c>
      <c r="H10" s="124" t="s">
        <v>20</v>
      </c>
      <c r="I10" s="124" t="s">
        <v>43</v>
      </c>
      <c r="J10" s="126">
        <f t="shared" si="1"/>
        <v>0</v>
      </c>
      <c r="K10" s="126">
        <f t="shared" si="2"/>
        <v>0</v>
      </c>
      <c r="L10" s="126">
        <f t="shared" si="3"/>
        <v>78</v>
      </c>
      <c r="M10" s="124" t="s">
        <v>20</v>
      </c>
      <c r="N10" s="149" t="s">
        <v>43</v>
      </c>
    </row>
    <row r="11" spans="1:14" ht="16.5" customHeight="1" x14ac:dyDescent="0.2">
      <c r="A11" s="122" t="s">
        <v>195</v>
      </c>
      <c r="B11" s="123">
        <v>25417</v>
      </c>
      <c r="C11" s="123">
        <v>166000</v>
      </c>
      <c r="D11" s="123">
        <v>191417</v>
      </c>
      <c r="E11" s="123">
        <f t="shared" si="4"/>
        <v>0</v>
      </c>
      <c r="F11" s="124" t="s">
        <v>58</v>
      </c>
      <c r="G11" s="124" t="s">
        <v>0</v>
      </c>
      <c r="H11" s="124" t="s">
        <v>41</v>
      </c>
      <c r="I11" s="124" t="s">
        <v>79</v>
      </c>
      <c r="J11" s="126">
        <f t="shared" si="1"/>
        <v>0</v>
      </c>
      <c r="K11" s="126">
        <f t="shared" si="2"/>
        <v>166000</v>
      </c>
      <c r="L11" s="126">
        <f t="shared" si="3"/>
        <v>191417</v>
      </c>
      <c r="M11" s="124" t="s">
        <v>41</v>
      </c>
      <c r="N11" s="124" t="s">
        <v>79</v>
      </c>
    </row>
    <row r="12" spans="1:14" ht="16.5" customHeight="1" x14ac:dyDescent="0.2">
      <c r="A12" s="122" t="s">
        <v>194</v>
      </c>
      <c r="B12" s="123">
        <v>29628.22</v>
      </c>
      <c r="C12" s="123">
        <v>0</v>
      </c>
      <c r="D12" s="123">
        <v>0</v>
      </c>
      <c r="E12" s="123">
        <f t="shared" si="4"/>
        <v>29628.22</v>
      </c>
      <c r="F12" s="124" t="s">
        <v>58</v>
      </c>
      <c r="G12" s="124" t="s">
        <v>0</v>
      </c>
      <c r="H12" s="124" t="s">
        <v>41</v>
      </c>
      <c r="I12" s="124" t="s">
        <v>79</v>
      </c>
      <c r="J12" s="126">
        <f t="shared" si="1"/>
        <v>29628</v>
      </c>
      <c r="K12" s="126">
        <f t="shared" si="2"/>
        <v>0</v>
      </c>
      <c r="L12" s="126">
        <f t="shared" si="3"/>
        <v>0</v>
      </c>
      <c r="M12" s="124" t="s">
        <v>41</v>
      </c>
      <c r="N12" s="124" t="s">
        <v>139</v>
      </c>
    </row>
    <row r="13" spans="1:14" ht="16.5" customHeight="1" x14ac:dyDescent="0.2">
      <c r="A13" s="122" t="s">
        <v>215</v>
      </c>
      <c r="B13" s="123">
        <v>0</v>
      </c>
      <c r="C13" s="123">
        <v>6000</v>
      </c>
      <c r="D13" s="123">
        <v>0</v>
      </c>
      <c r="E13" s="123">
        <f t="shared" si="4"/>
        <v>6000</v>
      </c>
      <c r="F13" s="124" t="s">
        <v>58</v>
      </c>
      <c r="G13" s="124" t="s">
        <v>0</v>
      </c>
      <c r="H13" s="124" t="s">
        <v>41</v>
      </c>
      <c r="I13" s="124" t="s">
        <v>79</v>
      </c>
      <c r="J13" s="126">
        <f t="shared" si="1"/>
        <v>6000</v>
      </c>
      <c r="K13" s="126">
        <f t="shared" si="2"/>
        <v>6000</v>
      </c>
      <c r="L13" s="126">
        <f t="shared" si="3"/>
        <v>0</v>
      </c>
      <c r="M13" s="124" t="s">
        <v>41</v>
      </c>
      <c r="N13" s="124" t="s">
        <v>139</v>
      </c>
    </row>
    <row r="14" spans="1:14" ht="16.5" customHeight="1" x14ac:dyDescent="0.2">
      <c r="A14" s="122" t="s">
        <v>193</v>
      </c>
      <c r="B14" s="123">
        <v>5893831.79</v>
      </c>
      <c r="C14" s="123">
        <v>2487464.87</v>
      </c>
      <c r="D14" s="123">
        <v>2423200.17</v>
      </c>
      <c r="E14" s="123">
        <f t="shared" si="4"/>
        <v>5958096.4900000002</v>
      </c>
      <c r="F14" s="124" t="s">
        <v>58</v>
      </c>
      <c r="G14" s="124" t="s">
        <v>0</v>
      </c>
      <c r="H14" s="124" t="s">
        <v>56</v>
      </c>
      <c r="I14" s="124" t="s">
        <v>56</v>
      </c>
      <c r="J14" s="126">
        <f t="shared" si="1"/>
        <v>5958096</v>
      </c>
      <c r="K14" s="126">
        <f t="shared" si="2"/>
        <v>2487465</v>
      </c>
      <c r="L14" s="126">
        <f t="shared" si="3"/>
        <v>2423200</v>
      </c>
      <c r="M14" s="124" t="s">
        <v>56</v>
      </c>
      <c r="N14" s="124" t="s">
        <v>56</v>
      </c>
    </row>
    <row r="15" spans="1:14" ht="16.5" customHeight="1" x14ac:dyDescent="0.2">
      <c r="A15" s="122" t="s">
        <v>216</v>
      </c>
      <c r="B15" s="123">
        <v>0</v>
      </c>
      <c r="C15" s="123">
        <v>5000</v>
      </c>
      <c r="D15" s="123">
        <v>0</v>
      </c>
      <c r="E15" s="123">
        <f t="shared" si="4"/>
        <v>5000</v>
      </c>
      <c r="F15" s="124" t="s">
        <v>58</v>
      </c>
      <c r="G15" s="124" t="s">
        <v>0</v>
      </c>
      <c r="H15" s="124" t="s">
        <v>41</v>
      </c>
      <c r="I15" s="124" t="s">
        <v>79</v>
      </c>
      <c r="J15" s="126">
        <f t="shared" si="1"/>
        <v>5000</v>
      </c>
      <c r="K15" s="126">
        <f t="shared" si="2"/>
        <v>5000</v>
      </c>
      <c r="L15" s="126">
        <f t="shared" si="3"/>
        <v>0</v>
      </c>
      <c r="M15" s="124" t="s">
        <v>41</v>
      </c>
      <c r="N15" s="124" t="s">
        <v>139</v>
      </c>
    </row>
    <row r="16" spans="1:14" ht="16.5" customHeight="1" x14ac:dyDescent="0.2">
      <c r="A16" s="122" t="s">
        <v>192</v>
      </c>
      <c r="B16" s="123">
        <v>23505.75</v>
      </c>
      <c r="C16" s="125">
        <v>0</v>
      </c>
      <c r="D16" s="123">
        <v>0</v>
      </c>
      <c r="E16" s="123">
        <f t="shared" si="4"/>
        <v>23505.75</v>
      </c>
      <c r="F16" s="124" t="s">
        <v>58</v>
      </c>
      <c r="G16" s="124" t="s">
        <v>0</v>
      </c>
      <c r="H16" s="124" t="s">
        <v>41</v>
      </c>
      <c r="I16" s="124" t="s">
        <v>79</v>
      </c>
      <c r="J16" s="126">
        <f t="shared" si="1"/>
        <v>23506</v>
      </c>
      <c r="K16" s="126">
        <f t="shared" si="2"/>
        <v>0</v>
      </c>
      <c r="L16" s="126">
        <f t="shared" si="3"/>
        <v>0</v>
      </c>
      <c r="M16" s="124" t="s">
        <v>41</v>
      </c>
      <c r="N16" s="124" t="s">
        <v>139</v>
      </c>
    </row>
    <row r="17" spans="1:14" ht="16.5" customHeight="1" x14ac:dyDescent="0.2">
      <c r="A17" s="122" t="s">
        <v>191</v>
      </c>
      <c r="B17" s="123">
        <v>21000</v>
      </c>
      <c r="C17" s="123">
        <v>0</v>
      </c>
      <c r="D17" s="123">
        <v>0</v>
      </c>
      <c r="E17" s="123">
        <f t="shared" si="4"/>
        <v>21000</v>
      </c>
      <c r="F17" s="124" t="s">
        <v>58</v>
      </c>
      <c r="G17" s="124" t="s">
        <v>0</v>
      </c>
      <c r="H17" s="124" t="s">
        <v>41</v>
      </c>
      <c r="I17" s="124" t="s">
        <v>79</v>
      </c>
      <c r="J17" s="126">
        <f t="shared" si="1"/>
        <v>21000</v>
      </c>
      <c r="K17" s="126">
        <f t="shared" si="2"/>
        <v>0</v>
      </c>
      <c r="L17" s="126">
        <f t="shared" si="3"/>
        <v>0</v>
      </c>
      <c r="M17" s="124" t="s">
        <v>41</v>
      </c>
      <c r="N17" s="124" t="s">
        <v>79</v>
      </c>
    </row>
    <row r="18" spans="1:14" ht="16.5" customHeight="1" x14ac:dyDescent="0.2">
      <c r="A18" s="122" t="s">
        <v>190</v>
      </c>
      <c r="B18" s="123">
        <v>-0.02</v>
      </c>
      <c r="C18" s="123">
        <v>1600</v>
      </c>
      <c r="D18" s="123">
        <v>0</v>
      </c>
      <c r="E18" s="123">
        <f t="shared" si="4"/>
        <v>1599.98</v>
      </c>
      <c r="F18" s="124" t="s">
        <v>58</v>
      </c>
      <c r="G18" s="124" t="s">
        <v>0</v>
      </c>
      <c r="H18" s="124" t="s">
        <v>41</v>
      </c>
      <c r="I18" s="124" t="s">
        <v>80</v>
      </c>
      <c r="J18" s="126">
        <f t="shared" si="1"/>
        <v>1600</v>
      </c>
      <c r="K18" s="126">
        <f t="shared" si="2"/>
        <v>1600</v>
      </c>
      <c r="L18" s="126">
        <f t="shared" si="3"/>
        <v>0</v>
      </c>
      <c r="M18" s="124" t="s">
        <v>92</v>
      </c>
      <c r="N18" s="124" t="s">
        <v>104</v>
      </c>
    </row>
    <row r="19" spans="1:14" ht="16.5" customHeight="1" x14ac:dyDescent="0.2">
      <c r="A19" s="122" t="s">
        <v>189</v>
      </c>
      <c r="B19" s="123">
        <v>10000</v>
      </c>
      <c r="C19" s="123">
        <v>51370.19</v>
      </c>
      <c r="D19" s="123">
        <v>53370.19</v>
      </c>
      <c r="E19" s="123">
        <f t="shared" si="4"/>
        <v>8000</v>
      </c>
      <c r="F19" s="124" t="s">
        <v>58</v>
      </c>
      <c r="G19" s="124" t="s">
        <v>0</v>
      </c>
      <c r="H19" s="124" t="s">
        <v>41</v>
      </c>
      <c r="I19" s="124" t="s">
        <v>80</v>
      </c>
      <c r="J19" s="148">
        <f t="shared" si="1"/>
        <v>8000</v>
      </c>
      <c r="K19" s="126">
        <f t="shared" si="2"/>
        <v>51370</v>
      </c>
      <c r="L19" s="126">
        <f t="shared" si="3"/>
        <v>53370</v>
      </c>
      <c r="M19" s="124" t="s">
        <v>41</v>
      </c>
      <c r="N19" s="124" t="s">
        <v>80</v>
      </c>
    </row>
    <row r="20" spans="1:14" ht="16.5" customHeight="1" x14ac:dyDescent="0.2">
      <c r="A20" s="122" t="s">
        <v>188</v>
      </c>
      <c r="B20" s="123">
        <v>453922</v>
      </c>
      <c r="C20" s="123">
        <v>0</v>
      </c>
      <c r="D20" s="123">
        <v>0</v>
      </c>
      <c r="E20" s="123">
        <f t="shared" si="4"/>
        <v>453922</v>
      </c>
      <c r="F20" s="124" t="s">
        <v>58</v>
      </c>
      <c r="G20" s="124" t="s">
        <v>0</v>
      </c>
      <c r="H20" s="124" t="s">
        <v>103</v>
      </c>
      <c r="I20" s="124" t="s">
        <v>103</v>
      </c>
      <c r="J20" s="126">
        <f t="shared" si="1"/>
        <v>453922</v>
      </c>
      <c r="K20" s="126">
        <f t="shared" si="2"/>
        <v>0</v>
      </c>
      <c r="L20" s="126">
        <f t="shared" si="3"/>
        <v>0</v>
      </c>
      <c r="M20" s="124" t="s">
        <v>103</v>
      </c>
      <c r="N20" s="124" t="s">
        <v>103</v>
      </c>
    </row>
    <row r="21" spans="1:14" ht="16.5" customHeight="1" x14ac:dyDescent="0.2">
      <c r="A21" s="122" t="s">
        <v>187</v>
      </c>
      <c r="B21" s="123">
        <v>-4131505.81</v>
      </c>
      <c r="C21" s="123">
        <v>1778775.03</v>
      </c>
      <c r="D21" s="123">
        <v>2119412.3199999998</v>
      </c>
      <c r="E21" s="123">
        <f t="shared" si="4"/>
        <v>-4472143.0999999996</v>
      </c>
      <c r="F21" s="124" t="s">
        <v>58</v>
      </c>
      <c r="G21" s="124" t="s">
        <v>9</v>
      </c>
      <c r="H21" s="124" t="s">
        <v>57</v>
      </c>
      <c r="I21" s="124" t="s">
        <v>57</v>
      </c>
      <c r="J21" s="126">
        <f t="shared" si="1"/>
        <v>-4472143</v>
      </c>
      <c r="K21" s="126">
        <f t="shared" si="2"/>
        <v>1778775</v>
      </c>
      <c r="L21" s="126">
        <f t="shared" si="3"/>
        <v>2119412</v>
      </c>
      <c r="M21" s="124" t="s">
        <v>57</v>
      </c>
      <c r="N21" s="124" t="s">
        <v>57</v>
      </c>
    </row>
    <row r="22" spans="1:14" ht="16.5" customHeight="1" x14ac:dyDescent="0.2">
      <c r="A22" s="122" t="s">
        <v>186</v>
      </c>
      <c r="B22" s="123">
        <v>-300000</v>
      </c>
      <c r="C22" s="123">
        <v>0</v>
      </c>
      <c r="D22" s="123">
        <v>60000</v>
      </c>
      <c r="E22" s="123">
        <f t="shared" si="4"/>
        <v>-360000</v>
      </c>
      <c r="F22" s="124" t="s">
        <v>58</v>
      </c>
      <c r="G22" s="124" t="s">
        <v>9</v>
      </c>
      <c r="H22" s="124" t="s">
        <v>92</v>
      </c>
      <c r="I22" s="124" t="s">
        <v>227</v>
      </c>
      <c r="J22" s="148">
        <f t="shared" si="1"/>
        <v>-360000</v>
      </c>
      <c r="K22" s="126">
        <f t="shared" si="2"/>
        <v>0</v>
      </c>
      <c r="L22" s="126">
        <f t="shared" si="3"/>
        <v>60000</v>
      </c>
      <c r="M22" s="124" t="s">
        <v>92</v>
      </c>
      <c r="N22" s="124" t="s">
        <v>227</v>
      </c>
    </row>
    <row r="23" spans="1:14" ht="16.5" customHeight="1" x14ac:dyDescent="0.2">
      <c r="A23" s="122" t="s">
        <v>185</v>
      </c>
      <c r="B23" s="123">
        <v>-599155.41</v>
      </c>
      <c r="C23" s="123">
        <v>586369.62</v>
      </c>
      <c r="D23" s="123">
        <v>313930.75</v>
      </c>
      <c r="E23" s="123">
        <f t="shared" si="4"/>
        <v>-326716.54000000004</v>
      </c>
      <c r="F23" s="124" t="s">
        <v>58</v>
      </c>
      <c r="G23" s="124" t="s">
        <v>9</v>
      </c>
      <c r="H23" s="124" t="s">
        <v>92</v>
      </c>
      <c r="I23" s="124" t="s">
        <v>233</v>
      </c>
      <c r="J23" s="126">
        <f t="shared" si="1"/>
        <v>-326717</v>
      </c>
      <c r="K23" s="126">
        <f t="shared" si="2"/>
        <v>586370</v>
      </c>
      <c r="L23" s="126">
        <f t="shared" si="3"/>
        <v>313931</v>
      </c>
      <c r="M23" s="124" t="s">
        <v>92</v>
      </c>
      <c r="N23" s="124" t="s">
        <v>233</v>
      </c>
    </row>
    <row r="24" spans="1:14" ht="16.5" customHeight="1" x14ac:dyDescent="0.2">
      <c r="A24" s="122" t="s">
        <v>184</v>
      </c>
      <c r="B24" s="123">
        <v>-45553.33</v>
      </c>
      <c r="C24" s="123">
        <v>0</v>
      </c>
      <c r="D24" s="123">
        <v>0</v>
      </c>
      <c r="E24" s="123">
        <f t="shared" si="4"/>
        <v>-45553.33</v>
      </c>
      <c r="F24" s="124" t="s">
        <v>58</v>
      </c>
      <c r="G24" s="124" t="s">
        <v>9</v>
      </c>
      <c r="H24" s="124" t="s">
        <v>92</v>
      </c>
      <c r="I24" s="124" t="s">
        <v>225</v>
      </c>
      <c r="J24" s="126">
        <f t="shared" si="1"/>
        <v>-45553</v>
      </c>
      <c r="K24" s="126">
        <f t="shared" si="2"/>
        <v>0</v>
      </c>
      <c r="L24" s="126">
        <f t="shared" si="3"/>
        <v>0</v>
      </c>
      <c r="M24" s="124" t="s">
        <v>92</v>
      </c>
      <c r="N24" s="124" t="s">
        <v>225</v>
      </c>
    </row>
    <row r="25" spans="1:14" ht="16.5" customHeight="1" x14ac:dyDescent="0.2">
      <c r="A25" s="122" t="s">
        <v>183</v>
      </c>
      <c r="B25" s="123">
        <v>-20434.8</v>
      </c>
      <c r="C25" s="123">
        <v>5000</v>
      </c>
      <c r="D25" s="123">
        <v>10000</v>
      </c>
      <c r="E25" s="123">
        <f t="shared" si="4"/>
        <v>-25434.799999999999</v>
      </c>
      <c r="F25" s="124" t="s">
        <v>58</v>
      </c>
      <c r="G25" s="124" t="s">
        <v>9</v>
      </c>
      <c r="H25" s="124" t="s">
        <v>92</v>
      </c>
      <c r="I25" s="124" t="s">
        <v>226</v>
      </c>
      <c r="J25" s="126">
        <f t="shared" si="1"/>
        <v>-25435</v>
      </c>
      <c r="K25" s="126">
        <f t="shared" si="2"/>
        <v>5000</v>
      </c>
      <c r="L25" s="126">
        <f t="shared" si="3"/>
        <v>10000</v>
      </c>
      <c r="M25" s="124" t="s">
        <v>92</v>
      </c>
      <c r="N25" s="124" t="s">
        <v>226</v>
      </c>
    </row>
    <row r="26" spans="1:14" ht="16.5" customHeight="1" x14ac:dyDescent="0.2">
      <c r="A26" s="122" t="s">
        <v>182</v>
      </c>
      <c r="B26" s="123">
        <v>-60325.63</v>
      </c>
      <c r="C26" s="123">
        <v>0</v>
      </c>
      <c r="D26" s="123">
        <v>0</v>
      </c>
      <c r="E26" s="123">
        <f t="shared" si="4"/>
        <v>-60325.63</v>
      </c>
      <c r="F26" s="124" t="s">
        <v>58</v>
      </c>
      <c r="G26" s="124" t="s">
        <v>9</v>
      </c>
      <c r="H26" s="124" t="s">
        <v>92</v>
      </c>
      <c r="I26" s="124" t="s">
        <v>233</v>
      </c>
      <c r="J26" s="126">
        <f t="shared" si="1"/>
        <v>-60326</v>
      </c>
      <c r="K26" s="126">
        <f t="shared" si="2"/>
        <v>0</v>
      </c>
      <c r="L26" s="126">
        <f t="shared" si="3"/>
        <v>0</v>
      </c>
      <c r="M26" s="124" t="s">
        <v>92</v>
      </c>
      <c r="N26" s="124" t="s">
        <v>233</v>
      </c>
    </row>
    <row r="27" spans="1:14" ht="16.5" customHeight="1" x14ac:dyDescent="0.2">
      <c r="A27" s="122" t="s">
        <v>181</v>
      </c>
      <c r="B27" s="123">
        <v>-61738</v>
      </c>
      <c r="C27" s="123">
        <v>20621</v>
      </c>
      <c r="D27" s="123">
        <v>21093</v>
      </c>
      <c r="E27" s="123">
        <f t="shared" si="4"/>
        <v>-62210</v>
      </c>
      <c r="F27" s="124" t="s">
        <v>58</v>
      </c>
      <c r="G27" s="124" t="s">
        <v>11</v>
      </c>
      <c r="H27" s="124" t="s">
        <v>36</v>
      </c>
      <c r="I27" s="124" t="s">
        <v>36</v>
      </c>
      <c r="J27" s="126">
        <f t="shared" si="1"/>
        <v>-62210</v>
      </c>
      <c r="K27" s="126">
        <f t="shared" si="2"/>
        <v>20621</v>
      </c>
      <c r="L27" s="126">
        <f t="shared" si="3"/>
        <v>21093</v>
      </c>
      <c r="M27" s="124" t="s">
        <v>36</v>
      </c>
      <c r="N27" s="124" t="s">
        <v>36</v>
      </c>
    </row>
    <row r="28" spans="1:14" ht="16.5" customHeight="1" x14ac:dyDescent="0.2">
      <c r="A28" s="122" t="s">
        <v>180</v>
      </c>
      <c r="B28" s="123">
        <v>-11341</v>
      </c>
      <c r="C28" s="123">
        <v>12000</v>
      </c>
      <c r="D28" s="123">
        <v>0</v>
      </c>
      <c r="E28" s="123">
        <f t="shared" si="4"/>
        <v>659</v>
      </c>
      <c r="F28" s="124" t="s">
        <v>58</v>
      </c>
      <c r="G28" s="124" t="s">
        <v>9</v>
      </c>
      <c r="H28" s="124" t="s">
        <v>91</v>
      </c>
      <c r="I28" s="124" t="s">
        <v>91</v>
      </c>
      <c r="J28" s="148">
        <f t="shared" si="1"/>
        <v>659</v>
      </c>
      <c r="K28" s="126">
        <f t="shared" si="2"/>
        <v>12000</v>
      </c>
      <c r="L28" s="126">
        <f t="shared" si="3"/>
        <v>0</v>
      </c>
      <c r="M28" s="124" t="s">
        <v>91</v>
      </c>
      <c r="N28" s="124" t="s">
        <v>91</v>
      </c>
    </row>
    <row r="29" spans="1:14" ht="16.5" customHeight="1" x14ac:dyDescent="0.2">
      <c r="A29" s="122" t="s">
        <v>179</v>
      </c>
      <c r="B29" s="123">
        <v>0</v>
      </c>
      <c r="C29" s="123">
        <v>357217.86</v>
      </c>
      <c r="D29" s="123">
        <v>357217.86</v>
      </c>
      <c r="E29" s="123">
        <f t="shared" si="4"/>
        <v>0</v>
      </c>
      <c r="F29" s="124" t="s">
        <v>58</v>
      </c>
      <c r="G29" s="124" t="s">
        <v>9</v>
      </c>
      <c r="H29" s="124" t="s">
        <v>92</v>
      </c>
      <c r="I29" s="124" t="s">
        <v>45</v>
      </c>
      <c r="J29" s="126">
        <f t="shared" si="1"/>
        <v>0</v>
      </c>
      <c r="K29" s="126">
        <f t="shared" si="2"/>
        <v>357218</v>
      </c>
      <c r="L29" s="126">
        <f t="shared" si="3"/>
        <v>357218</v>
      </c>
      <c r="M29" s="124" t="s">
        <v>92</v>
      </c>
      <c r="N29" s="124" t="s">
        <v>45</v>
      </c>
    </row>
    <row r="30" spans="1:14" ht="16.5" customHeight="1" x14ac:dyDescent="0.2">
      <c r="A30" s="122" t="s">
        <v>178</v>
      </c>
      <c r="B30" s="123">
        <v>-176920</v>
      </c>
      <c r="C30" s="123">
        <v>370642</v>
      </c>
      <c r="D30" s="123">
        <v>200588.36</v>
      </c>
      <c r="E30" s="123">
        <f t="shared" si="4"/>
        <v>-6866.359999999986</v>
      </c>
      <c r="F30" s="124" t="s">
        <v>58</v>
      </c>
      <c r="G30" s="124" t="s">
        <v>9</v>
      </c>
      <c r="H30" s="124" t="s">
        <v>92</v>
      </c>
      <c r="I30" s="124" t="s">
        <v>45</v>
      </c>
      <c r="J30" s="148">
        <f t="shared" si="1"/>
        <v>-6866</v>
      </c>
      <c r="K30" s="126">
        <f t="shared" si="2"/>
        <v>370642</v>
      </c>
      <c r="L30" s="126">
        <f t="shared" si="3"/>
        <v>200588</v>
      </c>
      <c r="M30" s="124" t="s">
        <v>92</v>
      </c>
      <c r="N30" s="124" t="s">
        <v>45</v>
      </c>
    </row>
    <row r="31" spans="1:14" ht="16.5" customHeight="1" x14ac:dyDescent="0.2">
      <c r="A31" s="122" t="s">
        <v>177</v>
      </c>
      <c r="B31" s="123">
        <v>0.22</v>
      </c>
      <c r="C31" s="123">
        <v>0</v>
      </c>
      <c r="D31" s="123">
        <v>0</v>
      </c>
      <c r="E31" s="123">
        <f t="shared" si="4"/>
        <v>0.22</v>
      </c>
      <c r="F31" s="124" t="s">
        <v>58</v>
      </c>
      <c r="G31" s="124" t="s">
        <v>0</v>
      </c>
      <c r="H31" s="124" t="s">
        <v>41</v>
      </c>
      <c r="I31" s="124" t="s">
        <v>80</v>
      </c>
      <c r="J31" s="126">
        <f t="shared" si="1"/>
        <v>0</v>
      </c>
      <c r="K31" s="126">
        <f t="shared" si="2"/>
        <v>0</v>
      </c>
      <c r="L31" s="126">
        <f t="shared" si="3"/>
        <v>0</v>
      </c>
      <c r="M31" s="124" t="s">
        <v>41</v>
      </c>
      <c r="N31" s="124" t="s">
        <v>80</v>
      </c>
    </row>
    <row r="32" spans="1:14" ht="16.5" customHeight="1" x14ac:dyDescent="0.2">
      <c r="A32" s="122" t="s">
        <v>176</v>
      </c>
      <c r="B32" s="123">
        <v>-855486.45</v>
      </c>
      <c r="C32" s="123">
        <v>671087.76</v>
      </c>
      <c r="D32" s="123">
        <v>243015.09</v>
      </c>
      <c r="E32" s="123">
        <f t="shared" si="4"/>
        <v>-427413.77999999991</v>
      </c>
      <c r="F32" s="124" t="s">
        <v>58</v>
      </c>
      <c r="G32" s="124" t="s">
        <v>9</v>
      </c>
      <c r="H32" s="124" t="s">
        <v>92</v>
      </c>
      <c r="I32" s="124" t="s">
        <v>104</v>
      </c>
      <c r="J32" s="148">
        <f t="shared" si="1"/>
        <v>-427414</v>
      </c>
      <c r="K32" s="126">
        <f t="shared" si="2"/>
        <v>671088</v>
      </c>
      <c r="L32" s="126">
        <f t="shared" si="3"/>
        <v>243015</v>
      </c>
      <c r="M32" s="124" t="s">
        <v>92</v>
      </c>
      <c r="N32" s="124" t="s">
        <v>104</v>
      </c>
    </row>
    <row r="33" spans="1:14" ht="16.5" customHeight="1" x14ac:dyDescent="0.2">
      <c r="A33" s="122" t="s">
        <v>236</v>
      </c>
      <c r="B33" s="123">
        <v>-2079.0100000000002</v>
      </c>
      <c r="C33" s="123">
        <v>0</v>
      </c>
      <c r="D33" s="123">
        <v>0</v>
      </c>
      <c r="E33" s="123">
        <f t="shared" si="4"/>
        <v>-2079.0100000000002</v>
      </c>
      <c r="F33" s="124" t="s">
        <v>58</v>
      </c>
      <c r="G33" s="124" t="s">
        <v>9</v>
      </c>
      <c r="H33" s="124" t="s">
        <v>92</v>
      </c>
      <c r="I33" s="124" t="s">
        <v>104</v>
      </c>
      <c r="J33" s="126">
        <f t="shared" si="1"/>
        <v>-2079</v>
      </c>
      <c r="K33" s="126">
        <f t="shared" si="2"/>
        <v>0</v>
      </c>
      <c r="L33" s="126">
        <f t="shared" si="3"/>
        <v>0</v>
      </c>
      <c r="M33" s="124" t="s">
        <v>92</v>
      </c>
      <c r="N33" s="124" t="s">
        <v>104</v>
      </c>
    </row>
    <row r="34" spans="1:14" ht="16.5" customHeight="1" x14ac:dyDescent="0.2">
      <c r="A34" s="122" t="s">
        <v>175</v>
      </c>
      <c r="B34" s="123">
        <v>-1916292.43</v>
      </c>
      <c r="C34" s="123">
        <v>171274.54</v>
      </c>
      <c r="D34" s="123">
        <v>60996</v>
      </c>
      <c r="E34" s="123">
        <f t="shared" si="4"/>
        <v>-1806013.89</v>
      </c>
      <c r="F34" s="124" t="s">
        <v>58</v>
      </c>
      <c r="G34" s="124" t="s">
        <v>9</v>
      </c>
      <c r="H34" s="124" t="s">
        <v>90</v>
      </c>
      <c r="I34" s="124" t="s">
        <v>82</v>
      </c>
      <c r="J34" s="148">
        <f t="shared" si="1"/>
        <v>-1806014</v>
      </c>
      <c r="K34" s="126">
        <f t="shared" si="2"/>
        <v>171275</v>
      </c>
      <c r="L34" s="126">
        <f t="shared" si="3"/>
        <v>60996</v>
      </c>
      <c r="M34" s="124" t="s">
        <v>90</v>
      </c>
      <c r="N34" s="124" t="s">
        <v>82</v>
      </c>
    </row>
    <row r="35" spans="1:14" ht="16.5" customHeight="1" x14ac:dyDescent="0.2">
      <c r="A35" s="122" t="s">
        <v>174</v>
      </c>
      <c r="B35" s="123">
        <v>1407375.88</v>
      </c>
      <c r="C35" s="123">
        <v>0</v>
      </c>
      <c r="D35" s="123">
        <v>0</v>
      </c>
      <c r="E35" s="123">
        <f>B35+C35-D35</f>
        <v>1407375.88</v>
      </c>
      <c r="F35" s="124" t="s">
        <v>58</v>
      </c>
      <c r="G35" s="124" t="s">
        <v>14</v>
      </c>
      <c r="H35" s="124" t="s">
        <v>93</v>
      </c>
      <c r="I35" s="124" t="s">
        <v>93</v>
      </c>
      <c r="J35" s="126">
        <f t="shared" si="1"/>
        <v>1407376</v>
      </c>
      <c r="K35" s="126">
        <f t="shared" si="2"/>
        <v>0</v>
      </c>
      <c r="L35" s="126">
        <f t="shared" si="3"/>
        <v>0</v>
      </c>
      <c r="M35" s="124" t="s">
        <v>93</v>
      </c>
      <c r="N35" s="124" t="s">
        <v>93</v>
      </c>
    </row>
    <row r="36" spans="1:14" ht="16.5" customHeight="1" x14ac:dyDescent="0.2">
      <c r="A36" s="122" t="s">
        <v>173</v>
      </c>
      <c r="B36" s="123">
        <v>-300000</v>
      </c>
      <c r="C36" s="123">
        <v>0</v>
      </c>
      <c r="D36" s="123">
        <v>0</v>
      </c>
      <c r="E36" s="123">
        <f t="shared" si="4"/>
        <v>-300000</v>
      </c>
      <c r="F36" s="124" t="s">
        <v>58</v>
      </c>
      <c r="G36" s="124" t="s">
        <v>14</v>
      </c>
      <c r="H36" s="124" t="s">
        <v>4</v>
      </c>
      <c r="I36" s="124" t="s">
        <v>4</v>
      </c>
      <c r="J36" s="126">
        <f t="shared" si="1"/>
        <v>-300000</v>
      </c>
      <c r="K36" s="126">
        <f t="shared" si="2"/>
        <v>0</v>
      </c>
      <c r="L36" s="126">
        <f t="shared" si="3"/>
        <v>0</v>
      </c>
      <c r="M36" s="124" t="s">
        <v>4</v>
      </c>
      <c r="N36" s="124" t="s">
        <v>4</v>
      </c>
    </row>
    <row r="37" spans="1:14" ht="16.5" customHeight="1" x14ac:dyDescent="0.2">
      <c r="A37" s="122" t="s">
        <v>172</v>
      </c>
      <c r="B37" s="123">
        <v>-22609</v>
      </c>
      <c r="C37" s="123">
        <v>0</v>
      </c>
      <c r="D37" s="123">
        <v>0</v>
      </c>
      <c r="E37" s="123">
        <f t="shared" si="4"/>
        <v>-22609</v>
      </c>
      <c r="F37" s="124" t="s">
        <v>58</v>
      </c>
      <c r="G37" s="124" t="s">
        <v>14</v>
      </c>
      <c r="H37" s="124" t="s">
        <v>42</v>
      </c>
      <c r="I37" s="124" t="s">
        <v>42</v>
      </c>
      <c r="J37" s="126">
        <f t="shared" si="1"/>
        <v>-22609</v>
      </c>
      <c r="K37" s="126">
        <f t="shared" si="2"/>
        <v>0</v>
      </c>
      <c r="L37" s="126">
        <f t="shared" si="3"/>
        <v>0</v>
      </c>
      <c r="M37" s="124" t="s">
        <v>42</v>
      </c>
      <c r="N37" s="124" t="s">
        <v>42</v>
      </c>
    </row>
    <row r="38" spans="1:14" ht="16.5" customHeight="1" x14ac:dyDescent="0.2">
      <c r="A38" s="122" t="s">
        <v>171</v>
      </c>
      <c r="B38" s="123">
        <v>0</v>
      </c>
      <c r="C38" s="123">
        <v>104022.93</v>
      </c>
      <c r="D38" s="123">
        <v>2017116.02</v>
      </c>
      <c r="E38" s="123">
        <f t="shared" si="4"/>
        <v>-1913093.09</v>
      </c>
      <c r="F38" s="124" t="s">
        <v>59</v>
      </c>
      <c r="G38" s="124" t="s">
        <v>75</v>
      </c>
      <c r="H38" s="124"/>
      <c r="I38" s="124" t="s">
        <v>75</v>
      </c>
      <c r="J38" s="126">
        <f t="shared" si="1"/>
        <v>-1913093</v>
      </c>
      <c r="K38" s="126">
        <f t="shared" si="2"/>
        <v>104023</v>
      </c>
      <c r="L38" s="126">
        <f t="shared" si="3"/>
        <v>2017116</v>
      </c>
      <c r="M38" s="124"/>
      <c r="N38" s="124"/>
    </row>
    <row r="39" spans="1:14" ht="16.5" customHeight="1" x14ac:dyDescent="0.2">
      <c r="A39" s="122" t="s">
        <v>170</v>
      </c>
      <c r="B39" s="123">
        <v>0</v>
      </c>
      <c r="C39" s="123">
        <v>0</v>
      </c>
      <c r="D39" s="123">
        <v>243253.92</v>
      </c>
      <c r="E39" s="123">
        <f t="shared" si="4"/>
        <v>-243253.92</v>
      </c>
      <c r="F39" s="124" t="s">
        <v>59</v>
      </c>
      <c r="G39" s="124" t="s">
        <v>75</v>
      </c>
      <c r="H39" s="124"/>
      <c r="I39" s="124" t="s">
        <v>75</v>
      </c>
      <c r="J39" s="126">
        <f t="shared" si="1"/>
        <v>-243254</v>
      </c>
      <c r="K39" s="126">
        <f t="shared" si="2"/>
        <v>0</v>
      </c>
      <c r="L39" s="126">
        <f t="shared" si="3"/>
        <v>243254</v>
      </c>
      <c r="M39" s="124"/>
      <c r="N39" s="124"/>
    </row>
    <row r="40" spans="1:14" ht="16.5" customHeight="1" x14ac:dyDescent="0.2">
      <c r="A40" s="122" t="s">
        <v>169</v>
      </c>
      <c r="B40" s="123">
        <v>0</v>
      </c>
      <c r="C40" s="123">
        <v>67900</v>
      </c>
      <c r="D40" s="123">
        <v>0</v>
      </c>
      <c r="E40" s="123">
        <f t="shared" si="4"/>
        <v>67900</v>
      </c>
      <c r="F40" s="124" t="s">
        <v>59</v>
      </c>
      <c r="G40" s="124" t="s">
        <v>69</v>
      </c>
      <c r="H40" s="124"/>
      <c r="I40" s="124" t="s">
        <v>84</v>
      </c>
      <c r="J40" s="126">
        <f t="shared" si="1"/>
        <v>67900</v>
      </c>
      <c r="K40" s="126">
        <f t="shared" si="2"/>
        <v>67900</v>
      </c>
      <c r="L40" s="126">
        <f t="shared" si="3"/>
        <v>0</v>
      </c>
      <c r="M40" s="124"/>
      <c r="N40" s="124"/>
    </row>
    <row r="41" spans="1:14" ht="16.5" customHeight="1" x14ac:dyDescent="0.2">
      <c r="A41" s="122" t="s">
        <v>168</v>
      </c>
      <c r="B41" s="123">
        <v>0</v>
      </c>
      <c r="C41" s="123">
        <v>1749406.35</v>
      </c>
      <c r="D41" s="123">
        <v>174000.89</v>
      </c>
      <c r="E41" s="123">
        <f t="shared" si="4"/>
        <v>1575405.46</v>
      </c>
      <c r="F41" s="124" t="s">
        <v>59</v>
      </c>
      <c r="G41" s="124" t="s">
        <v>69</v>
      </c>
      <c r="H41" s="124"/>
      <c r="I41" s="150" t="s">
        <v>120</v>
      </c>
      <c r="J41" s="126">
        <f t="shared" si="1"/>
        <v>1575405</v>
      </c>
      <c r="K41" s="126">
        <f t="shared" si="2"/>
        <v>1749406</v>
      </c>
      <c r="L41" s="126">
        <f t="shared" si="3"/>
        <v>174001</v>
      </c>
      <c r="M41" s="124"/>
      <c r="N41" s="124"/>
    </row>
    <row r="42" spans="1:14" ht="16.5" customHeight="1" x14ac:dyDescent="0.2">
      <c r="A42" s="122" t="s">
        <v>167</v>
      </c>
      <c r="B42" s="123">
        <v>0</v>
      </c>
      <c r="C42" s="123">
        <v>111998.6</v>
      </c>
      <c r="D42" s="123">
        <v>0</v>
      </c>
      <c r="E42" s="123">
        <f t="shared" si="4"/>
        <v>111998.6</v>
      </c>
      <c r="F42" s="124" t="s">
        <v>59</v>
      </c>
      <c r="G42" s="124" t="s">
        <v>69</v>
      </c>
      <c r="H42" s="124"/>
      <c r="I42" s="124" t="s">
        <v>84</v>
      </c>
      <c r="J42" s="126">
        <f t="shared" si="1"/>
        <v>111999</v>
      </c>
      <c r="K42" s="126">
        <f t="shared" si="2"/>
        <v>111999</v>
      </c>
      <c r="L42" s="126">
        <f t="shared" si="3"/>
        <v>0</v>
      </c>
      <c r="M42" s="124"/>
      <c r="N42" s="124"/>
    </row>
    <row r="43" spans="1:14" ht="16.5" customHeight="1" x14ac:dyDescent="0.2">
      <c r="A43" s="122" t="s">
        <v>166</v>
      </c>
      <c r="B43" s="123">
        <v>0</v>
      </c>
      <c r="C43" s="123">
        <v>12289</v>
      </c>
      <c r="D43" s="123">
        <v>0</v>
      </c>
      <c r="E43" s="123">
        <f t="shared" si="4"/>
        <v>12289</v>
      </c>
      <c r="F43" s="124" t="s">
        <v>59</v>
      </c>
      <c r="G43" s="124" t="s">
        <v>69</v>
      </c>
      <c r="H43" s="124"/>
      <c r="I43" s="150" t="s">
        <v>120</v>
      </c>
      <c r="J43" s="126">
        <f t="shared" si="1"/>
        <v>12289</v>
      </c>
      <c r="K43" s="126">
        <f t="shared" si="2"/>
        <v>12289</v>
      </c>
      <c r="L43" s="126">
        <f t="shared" si="3"/>
        <v>0</v>
      </c>
      <c r="M43" s="124"/>
      <c r="N43" s="124"/>
    </row>
    <row r="44" spans="1:14" ht="16.5" customHeight="1" x14ac:dyDescent="0.2">
      <c r="A44" s="122" t="s">
        <v>165</v>
      </c>
      <c r="B44" s="123">
        <v>0</v>
      </c>
      <c r="C44" s="151">
        <v>12726.2</v>
      </c>
      <c r="D44" s="123">
        <v>0</v>
      </c>
      <c r="E44" s="123">
        <f t="shared" si="4"/>
        <v>12726.2</v>
      </c>
      <c r="F44" s="124" t="s">
        <v>59</v>
      </c>
      <c r="G44" s="124" t="s">
        <v>17</v>
      </c>
      <c r="H44" s="124"/>
      <c r="I44" s="124" t="s">
        <v>44</v>
      </c>
      <c r="J44" s="126">
        <f t="shared" si="1"/>
        <v>12726</v>
      </c>
      <c r="K44" s="126">
        <f t="shared" si="2"/>
        <v>12726</v>
      </c>
      <c r="L44" s="126">
        <f t="shared" si="3"/>
        <v>0</v>
      </c>
      <c r="M44" s="124"/>
      <c r="N44" s="124"/>
    </row>
    <row r="45" spans="1:14" ht="16.5" customHeight="1" x14ac:dyDescent="0.2">
      <c r="A45" s="122" t="s">
        <v>164</v>
      </c>
      <c r="B45" s="123">
        <v>0</v>
      </c>
      <c r="C45" s="123">
        <v>1008.85</v>
      </c>
      <c r="D45" s="123">
        <v>0</v>
      </c>
      <c r="E45" s="123">
        <f t="shared" si="4"/>
        <v>1008.85</v>
      </c>
      <c r="F45" s="124" t="s">
        <v>59</v>
      </c>
      <c r="G45" s="124" t="s">
        <v>17</v>
      </c>
      <c r="H45" s="124"/>
      <c r="I45" s="124" t="s">
        <v>88</v>
      </c>
      <c r="J45" s="126">
        <f t="shared" si="1"/>
        <v>1009</v>
      </c>
      <c r="K45" s="126">
        <f t="shared" si="2"/>
        <v>1009</v>
      </c>
      <c r="L45" s="126">
        <f t="shared" si="3"/>
        <v>0</v>
      </c>
      <c r="M45" s="124"/>
      <c r="N45" s="124"/>
    </row>
    <row r="46" spans="1:14" ht="16.5" customHeight="1" x14ac:dyDescent="0.2">
      <c r="A46" s="122" t="s">
        <v>163</v>
      </c>
      <c r="B46" s="123">
        <v>0</v>
      </c>
      <c r="C46" s="123">
        <v>0</v>
      </c>
      <c r="D46" s="123">
        <v>0</v>
      </c>
      <c r="E46" s="123">
        <f t="shared" si="4"/>
        <v>0</v>
      </c>
      <c r="F46" s="124" t="s">
        <v>59</v>
      </c>
      <c r="G46" s="124" t="s">
        <v>17</v>
      </c>
      <c r="H46" s="124"/>
      <c r="I46" s="124" t="s">
        <v>50</v>
      </c>
      <c r="J46" s="126">
        <f t="shared" si="1"/>
        <v>0</v>
      </c>
      <c r="K46" s="126">
        <f t="shared" si="2"/>
        <v>0</v>
      </c>
      <c r="L46" s="126">
        <f t="shared" si="3"/>
        <v>0</v>
      </c>
      <c r="M46" s="124"/>
      <c r="N46" s="124"/>
    </row>
    <row r="47" spans="1:14" ht="16.5" customHeight="1" x14ac:dyDescent="0.2">
      <c r="A47" s="122" t="s">
        <v>162</v>
      </c>
      <c r="B47" s="123">
        <v>0</v>
      </c>
      <c r="C47" s="123">
        <v>1355</v>
      </c>
      <c r="D47" s="123">
        <v>0</v>
      </c>
      <c r="E47" s="123">
        <f t="shared" si="4"/>
        <v>1355</v>
      </c>
      <c r="F47" s="124" t="s">
        <v>59</v>
      </c>
      <c r="G47" s="124" t="s">
        <v>17</v>
      </c>
      <c r="H47" s="124"/>
      <c r="I47" s="124" t="s">
        <v>86</v>
      </c>
      <c r="J47" s="126">
        <f t="shared" si="1"/>
        <v>1355</v>
      </c>
      <c r="K47" s="126">
        <f t="shared" si="2"/>
        <v>1355</v>
      </c>
      <c r="L47" s="126">
        <f t="shared" si="3"/>
        <v>0</v>
      </c>
      <c r="M47" s="124"/>
      <c r="N47" s="124"/>
    </row>
    <row r="48" spans="1:14" ht="16.5" customHeight="1" x14ac:dyDescent="0.2">
      <c r="A48" s="122" t="s">
        <v>217</v>
      </c>
      <c r="B48" s="123">
        <v>0</v>
      </c>
      <c r="C48" s="151">
        <v>42662.71</v>
      </c>
      <c r="D48" s="123">
        <v>0</v>
      </c>
      <c r="E48" s="123">
        <f t="shared" si="4"/>
        <v>42662.71</v>
      </c>
      <c r="F48" s="124" t="s">
        <v>59</v>
      </c>
      <c r="G48" s="124" t="s">
        <v>17</v>
      </c>
      <c r="H48" s="124"/>
      <c r="I48" s="124" t="s">
        <v>50</v>
      </c>
      <c r="J48" s="126">
        <f t="shared" si="1"/>
        <v>42663</v>
      </c>
      <c r="K48" s="126">
        <f t="shared" si="2"/>
        <v>42663</v>
      </c>
      <c r="L48" s="126">
        <f t="shared" si="3"/>
        <v>0</v>
      </c>
      <c r="M48" s="124"/>
      <c r="N48" s="124"/>
    </row>
    <row r="49" spans="1:14" ht="16.5" customHeight="1" x14ac:dyDescent="0.2">
      <c r="A49" s="122" t="s">
        <v>161</v>
      </c>
      <c r="B49" s="123">
        <v>0</v>
      </c>
      <c r="C49" s="123">
        <v>21093</v>
      </c>
      <c r="D49" s="123">
        <v>0</v>
      </c>
      <c r="E49" s="123">
        <f t="shared" si="4"/>
        <v>21093</v>
      </c>
      <c r="F49" s="124" t="s">
        <v>59</v>
      </c>
      <c r="G49" s="124" t="s">
        <v>17</v>
      </c>
      <c r="H49" s="124"/>
      <c r="I49" s="124" t="s">
        <v>87</v>
      </c>
      <c r="J49" s="126">
        <f t="shared" si="1"/>
        <v>21093</v>
      </c>
      <c r="K49" s="126">
        <f t="shared" si="2"/>
        <v>21093</v>
      </c>
      <c r="L49" s="126">
        <f t="shared" si="3"/>
        <v>0</v>
      </c>
      <c r="M49" s="124"/>
      <c r="N49" s="124"/>
    </row>
    <row r="50" spans="1:14" ht="16.5" customHeight="1" x14ac:dyDescent="0.2">
      <c r="A50" s="122" t="s">
        <v>160</v>
      </c>
      <c r="B50" s="123">
        <v>0</v>
      </c>
      <c r="C50" s="123">
        <v>12094.49</v>
      </c>
      <c r="D50" s="123">
        <v>0</v>
      </c>
      <c r="E50" s="123">
        <f t="shared" si="4"/>
        <v>12094.49</v>
      </c>
      <c r="F50" s="124" t="s">
        <v>59</v>
      </c>
      <c r="G50" s="124" t="s">
        <v>17</v>
      </c>
      <c r="H50" s="124"/>
      <c r="I50" s="124" t="s">
        <v>51</v>
      </c>
      <c r="J50" s="126">
        <f t="shared" si="1"/>
        <v>12094</v>
      </c>
      <c r="K50" s="126">
        <f t="shared" si="2"/>
        <v>12094</v>
      </c>
      <c r="L50" s="126">
        <f t="shared" si="3"/>
        <v>0</v>
      </c>
      <c r="M50" s="124"/>
      <c r="N50" s="124"/>
    </row>
    <row r="51" spans="1:14" ht="16.5" customHeight="1" x14ac:dyDescent="0.2">
      <c r="A51" s="122" t="s">
        <v>159</v>
      </c>
      <c r="B51" s="123">
        <v>0</v>
      </c>
      <c r="C51" s="123">
        <v>29852</v>
      </c>
      <c r="D51" s="123">
        <v>0</v>
      </c>
      <c r="E51" s="123">
        <f t="shared" si="4"/>
        <v>29852</v>
      </c>
      <c r="F51" s="124" t="s">
        <v>59</v>
      </c>
      <c r="G51" s="124" t="s">
        <v>17</v>
      </c>
      <c r="H51" s="124"/>
      <c r="I51" s="124" t="s">
        <v>68</v>
      </c>
      <c r="J51" s="126">
        <f t="shared" si="1"/>
        <v>29852</v>
      </c>
      <c r="K51" s="126">
        <f t="shared" si="2"/>
        <v>29852</v>
      </c>
      <c r="L51" s="126">
        <f t="shared" si="3"/>
        <v>0</v>
      </c>
      <c r="M51" s="124"/>
      <c r="N51" s="124"/>
    </row>
    <row r="52" spans="1:14" ht="16.5" customHeight="1" x14ac:dyDescent="0.2">
      <c r="A52" s="122" t="s">
        <v>158</v>
      </c>
      <c r="B52" s="123">
        <v>0</v>
      </c>
      <c r="C52" s="123">
        <v>87838.09</v>
      </c>
      <c r="D52" s="123">
        <v>0</v>
      </c>
      <c r="E52" s="123">
        <f t="shared" si="4"/>
        <v>87838.09</v>
      </c>
      <c r="F52" s="124" t="s">
        <v>59</v>
      </c>
      <c r="G52" s="124" t="s">
        <v>17</v>
      </c>
      <c r="H52" s="124"/>
      <c r="I52" s="124" t="s">
        <v>86</v>
      </c>
      <c r="J52" s="148">
        <f t="shared" si="1"/>
        <v>87838</v>
      </c>
      <c r="K52" s="126">
        <f t="shared" si="2"/>
        <v>87838</v>
      </c>
      <c r="L52" s="126">
        <f t="shared" si="3"/>
        <v>0</v>
      </c>
      <c r="M52" s="124"/>
      <c r="N52" s="124"/>
    </row>
    <row r="53" spans="1:14" ht="16.5" customHeight="1" x14ac:dyDescent="0.2">
      <c r="A53" s="122" t="s">
        <v>157</v>
      </c>
      <c r="B53" s="123">
        <v>0</v>
      </c>
      <c r="C53" s="123">
        <v>75</v>
      </c>
      <c r="D53" s="123">
        <v>0</v>
      </c>
      <c r="E53" s="123">
        <f t="shared" si="4"/>
        <v>75</v>
      </c>
      <c r="F53" s="124" t="s">
        <v>59</v>
      </c>
      <c r="G53" s="124" t="s">
        <v>17</v>
      </c>
      <c r="H53" s="124"/>
      <c r="I53" s="124" t="s">
        <v>52</v>
      </c>
      <c r="J53" s="126">
        <f t="shared" si="1"/>
        <v>75</v>
      </c>
      <c r="K53" s="126">
        <f t="shared" si="2"/>
        <v>75</v>
      </c>
      <c r="L53" s="126">
        <f t="shared" si="3"/>
        <v>0</v>
      </c>
      <c r="M53" s="124"/>
      <c r="N53" s="124"/>
    </row>
    <row r="54" spans="1:14" ht="16.5" customHeight="1" x14ac:dyDescent="0.2">
      <c r="A54" s="122" t="s">
        <v>218</v>
      </c>
      <c r="B54" s="123">
        <v>0</v>
      </c>
      <c r="C54" s="123">
        <v>300</v>
      </c>
      <c r="D54" s="123">
        <v>0</v>
      </c>
      <c r="E54" s="123">
        <f t="shared" si="4"/>
        <v>300</v>
      </c>
      <c r="F54" s="124" t="s">
        <v>59</v>
      </c>
      <c r="G54" s="124" t="s">
        <v>17</v>
      </c>
      <c r="H54" s="124"/>
      <c r="I54" s="124" t="s">
        <v>68</v>
      </c>
      <c r="J54" s="126">
        <f t="shared" si="1"/>
        <v>300</v>
      </c>
      <c r="K54" s="126">
        <f t="shared" si="2"/>
        <v>300</v>
      </c>
      <c r="L54" s="126">
        <f t="shared" si="3"/>
        <v>0</v>
      </c>
      <c r="M54" s="124"/>
      <c r="N54" s="124"/>
    </row>
    <row r="55" spans="1:14" ht="16.5" customHeight="1" x14ac:dyDescent="0.2">
      <c r="A55" s="122" t="s">
        <v>156</v>
      </c>
      <c r="B55" s="123">
        <v>0</v>
      </c>
      <c r="C55" s="123">
        <v>134210</v>
      </c>
      <c r="D55" s="123">
        <v>0</v>
      </c>
      <c r="E55" s="123">
        <f t="shared" si="4"/>
        <v>134210</v>
      </c>
      <c r="F55" s="124" t="s">
        <v>59</v>
      </c>
      <c r="G55" s="124" t="s">
        <v>17</v>
      </c>
      <c r="H55" s="124"/>
      <c r="I55" s="124" t="s">
        <v>50</v>
      </c>
      <c r="J55" s="148">
        <f t="shared" si="1"/>
        <v>134210</v>
      </c>
      <c r="K55" s="126">
        <f t="shared" si="2"/>
        <v>134210</v>
      </c>
      <c r="L55" s="126">
        <f t="shared" si="3"/>
        <v>0</v>
      </c>
      <c r="M55" s="124"/>
      <c r="N55" s="124"/>
    </row>
    <row r="56" spans="1:14" ht="16.5" customHeight="1" x14ac:dyDescent="0.2">
      <c r="A56" s="122" t="s">
        <v>155</v>
      </c>
      <c r="B56" s="123">
        <v>0</v>
      </c>
      <c r="C56" s="123">
        <v>15000</v>
      </c>
      <c r="D56" s="123">
        <v>0</v>
      </c>
      <c r="E56" s="123">
        <f t="shared" si="4"/>
        <v>15000</v>
      </c>
      <c r="F56" s="124" t="s">
        <v>59</v>
      </c>
      <c r="G56" s="124" t="s">
        <v>17</v>
      </c>
      <c r="H56" s="124"/>
      <c r="I56" s="124" t="s">
        <v>46</v>
      </c>
      <c r="J56" s="148">
        <f t="shared" si="1"/>
        <v>15000</v>
      </c>
      <c r="K56" s="126">
        <f t="shared" si="2"/>
        <v>15000</v>
      </c>
      <c r="L56" s="126">
        <f t="shared" si="3"/>
        <v>0</v>
      </c>
      <c r="M56" s="124"/>
      <c r="N56" s="124"/>
    </row>
    <row r="57" spans="1:14" ht="16.5" customHeight="1" x14ac:dyDescent="0.2">
      <c r="A57" s="122" t="s">
        <v>219</v>
      </c>
      <c r="B57" s="123">
        <v>0</v>
      </c>
      <c r="C57" s="151">
        <v>3995</v>
      </c>
      <c r="D57" s="123">
        <v>0</v>
      </c>
      <c r="E57" s="123">
        <f t="shared" si="4"/>
        <v>3995</v>
      </c>
      <c r="F57" s="124" t="s">
        <v>59</v>
      </c>
      <c r="G57" s="124" t="s">
        <v>17</v>
      </c>
      <c r="H57" s="124"/>
      <c r="I57" s="124" t="s">
        <v>68</v>
      </c>
      <c r="J57" s="126">
        <f t="shared" si="1"/>
        <v>3995</v>
      </c>
      <c r="K57" s="126">
        <f t="shared" si="2"/>
        <v>3995</v>
      </c>
      <c r="L57" s="126">
        <f t="shared" si="3"/>
        <v>0</v>
      </c>
      <c r="M57" s="124"/>
      <c r="N57" s="124"/>
    </row>
    <row r="58" spans="1:14" ht="16.5" customHeight="1" x14ac:dyDescent="0.2">
      <c r="A58" s="122" t="s">
        <v>220</v>
      </c>
      <c r="B58" s="123">
        <v>0</v>
      </c>
      <c r="C58" s="123">
        <v>11519.01</v>
      </c>
      <c r="D58" s="123">
        <v>0</v>
      </c>
      <c r="E58" s="123">
        <f t="shared" si="4"/>
        <v>11519.01</v>
      </c>
      <c r="F58" s="124" t="s">
        <v>59</v>
      </c>
      <c r="G58" s="124" t="s">
        <v>17</v>
      </c>
      <c r="H58" s="124"/>
      <c r="I58" s="124" t="s">
        <v>85</v>
      </c>
      <c r="J58" s="126">
        <f t="shared" si="1"/>
        <v>11519</v>
      </c>
      <c r="K58" s="126">
        <f t="shared" si="2"/>
        <v>11519</v>
      </c>
      <c r="L58" s="126">
        <f t="shared" si="3"/>
        <v>0</v>
      </c>
      <c r="M58" s="124"/>
      <c r="N58" s="124"/>
    </row>
    <row r="59" spans="1:14" x14ac:dyDescent="0.2">
      <c r="A59" s="122" t="s">
        <v>154</v>
      </c>
      <c r="B59" s="123">
        <v>0</v>
      </c>
      <c r="C59" s="123">
        <v>0</v>
      </c>
      <c r="D59" s="123">
        <v>0</v>
      </c>
      <c r="E59" s="123">
        <f t="shared" si="4"/>
        <v>0</v>
      </c>
      <c r="F59" s="124" t="s">
        <v>59</v>
      </c>
      <c r="G59" s="124" t="s">
        <v>17</v>
      </c>
      <c r="H59" s="124"/>
      <c r="I59" s="124" t="s">
        <v>85</v>
      </c>
      <c r="J59" s="126">
        <f t="shared" si="1"/>
        <v>0</v>
      </c>
      <c r="K59" s="126">
        <f t="shared" si="2"/>
        <v>0</v>
      </c>
      <c r="L59" s="126">
        <f t="shared" si="3"/>
        <v>0</v>
      </c>
      <c r="M59" s="124"/>
      <c r="N59" s="124"/>
    </row>
    <row r="60" spans="1:14" x14ac:dyDescent="0.2">
      <c r="A60" s="122" t="s">
        <v>153</v>
      </c>
      <c r="B60" s="123">
        <v>0</v>
      </c>
      <c r="C60" s="123">
        <v>4713.8100000000004</v>
      </c>
      <c r="D60" s="123">
        <v>0</v>
      </c>
      <c r="E60" s="123">
        <f t="shared" si="4"/>
        <v>4713.8100000000004</v>
      </c>
      <c r="F60" s="124" t="s">
        <v>59</v>
      </c>
      <c r="G60" s="124" t="s">
        <v>17</v>
      </c>
      <c r="H60" s="124"/>
      <c r="I60" s="124" t="s">
        <v>68</v>
      </c>
      <c r="J60" s="126">
        <f t="shared" si="1"/>
        <v>4714</v>
      </c>
      <c r="K60" s="126">
        <f t="shared" si="2"/>
        <v>4714</v>
      </c>
      <c r="L60" s="126">
        <f t="shared" si="3"/>
        <v>0</v>
      </c>
      <c r="M60" s="124"/>
      <c r="N60" s="124"/>
    </row>
    <row r="61" spans="1:14" x14ac:dyDescent="0.2">
      <c r="A61" s="122" t="s">
        <v>152</v>
      </c>
      <c r="B61" s="123">
        <v>0</v>
      </c>
      <c r="C61" s="123">
        <v>0.13</v>
      </c>
      <c r="D61" s="123">
        <v>0</v>
      </c>
      <c r="E61" s="123">
        <f t="shared" si="4"/>
        <v>0.13</v>
      </c>
      <c r="F61" s="124" t="s">
        <v>59</v>
      </c>
      <c r="G61" s="124" t="s">
        <v>17</v>
      </c>
      <c r="H61" s="124"/>
      <c r="I61" s="124" t="s">
        <v>68</v>
      </c>
      <c r="J61" s="126">
        <f t="shared" si="1"/>
        <v>0</v>
      </c>
      <c r="K61" s="126">
        <f t="shared" si="2"/>
        <v>0</v>
      </c>
      <c r="L61" s="126">
        <f t="shared" si="3"/>
        <v>0</v>
      </c>
      <c r="M61" s="124"/>
      <c r="N61" s="124"/>
    </row>
    <row r="62" spans="1:14" x14ac:dyDescent="0.2">
      <c r="A62" s="122" t="s">
        <v>151</v>
      </c>
      <c r="B62" s="123">
        <v>0</v>
      </c>
      <c r="C62" s="123">
        <v>0</v>
      </c>
      <c r="D62" s="123">
        <v>0</v>
      </c>
      <c r="E62" s="123">
        <f t="shared" si="4"/>
        <v>0</v>
      </c>
      <c r="F62" s="124" t="s">
        <v>59</v>
      </c>
      <c r="G62" s="124" t="s">
        <v>17</v>
      </c>
      <c r="H62" s="124"/>
      <c r="I62" s="124" t="s">
        <v>68</v>
      </c>
      <c r="J62" s="126">
        <f t="shared" si="1"/>
        <v>0</v>
      </c>
      <c r="K62" s="126">
        <f t="shared" si="2"/>
        <v>0</v>
      </c>
      <c r="L62" s="126">
        <f t="shared" si="3"/>
        <v>0</v>
      </c>
      <c r="M62" s="124"/>
      <c r="N62" s="124"/>
    </row>
    <row r="63" spans="1:14" x14ac:dyDescent="0.2">
      <c r="A63" s="122" t="s">
        <v>150</v>
      </c>
      <c r="B63" s="123"/>
      <c r="C63" s="123">
        <f>SUM(C6:C62)</f>
        <v>11828036.140000001</v>
      </c>
      <c r="D63" s="123">
        <f>SUM(D6:D62)</f>
        <v>11828036.579999998</v>
      </c>
      <c r="E63" s="123"/>
      <c r="F63" s="124"/>
      <c r="G63" s="124"/>
      <c r="H63" s="124"/>
      <c r="I63" s="124"/>
      <c r="J63" s="126">
        <f t="shared" si="1"/>
        <v>0</v>
      </c>
      <c r="K63" s="126">
        <f t="shared" si="2"/>
        <v>11828036</v>
      </c>
      <c r="L63" s="126">
        <f t="shared" si="3"/>
        <v>11828037</v>
      </c>
      <c r="M63" s="124"/>
      <c r="N63" s="124"/>
    </row>
    <row r="64" spans="1:14" s="131" customFormat="1" ht="15" x14ac:dyDescent="0.25">
      <c r="A64" s="127"/>
      <c r="B64" s="128">
        <f>SUM(B6:B63)</f>
        <v>2.3283064365386963E-10</v>
      </c>
      <c r="C64" s="128"/>
      <c r="D64" s="128"/>
      <c r="E64" s="128">
        <f>SUM(E6:E63)</f>
        <v>-0.43999999963500158</v>
      </c>
      <c r="F64" s="129"/>
      <c r="G64" s="129"/>
      <c r="H64" s="129"/>
      <c r="I64" s="129"/>
      <c r="J64" s="130">
        <f>SUM(J6:J63)</f>
        <v>-2</v>
      </c>
      <c r="K64" s="130">
        <f t="shared" ref="K64:L64" si="5">SUM(K6:K63)</f>
        <v>23656073</v>
      </c>
      <c r="L64" s="130">
        <f t="shared" si="5"/>
        <v>23656073</v>
      </c>
      <c r="M64" s="129"/>
      <c r="N64" s="129"/>
    </row>
    <row r="65" spans="1:14" s="131" customFormat="1" ht="15" x14ac:dyDescent="0.25">
      <c r="A65" s="127"/>
      <c r="B65" s="128"/>
      <c r="C65" s="128"/>
      <c r="D65" s="128"/>
      <c r="E65" s="128"/>
      <c r="F65" s="129"/>
      <c r="G65" s="129"/>
      <c r="H65" s="129"/>
      <c r="I65" s="129"/>
      <c r="J65" s="128"/>
      <c r="K65" s="128"/>
      <c r="L65" s="128"/>
      <c r="M65" s="129"/>
      <c r="N65" s="129"/>
    </row>
    <row r="66" spans="1:14" x14ac:dyDescent="0.2">
      <c r="A66" s="122"/>
      <c r="B66" s="123"/>
      <c r="C66" s="123"/>
      <c r="D66" s="123"/>
      <c r="E66" s="123"/>
      <c r="F66" s="124"/>
      <c r="G66" s="124"/>
      <c r="H66" s="124"/>
      <c r="I66" s="124"/>
      <c r="J66" s="123"/>
      <c r="K66" s="123"/>
      <c r="L66" s="123"/>
      <c r="M66" s="124"/>
      <c r="N66" s="124"/>
    </row>
    <row r="69" spans="1:14" x14ac:dyDescent="0.2">
      <c r="B69" s="147"/>
    </row>
    <row r="70" spans="1:14" x14ac:dyDescent="0.2">
      <c r="B70" s="146"/>
    </row>
    <row r="71" spans="1:14" x14ac:dyDescent="0.2">
      <c r="B71" s="146"/>
    </row>
  </sheetData>
  <autoFilter ref="A5:O65" xr:uid="{00000000-0009-0000-0000-000000000000}"/>
  <phoneticPr fontId="18" type="noConversion"/>
  <conditionalFormatting sqref="B1:B3 E1:E1048576 B5:B1048576">
    <cfRule type="cellIs" dxfId="0" priority="1" operator="lessThan">
      <formula>0</formula>
    </cfRule>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K39"/>
  <sheetViews>
    <sheetView rightToLeft="1" topLeftCell="A2" zoomScale="90" zoomScaleNormal="90" zoomScaleSheetLayoutView="190" zoomScalePageLayoutView="90" workbookViewId="0">
      <selection activeCell="E32" sqref="E32:G32"/>
    </sheetView>
  </sheetViews>
  <sheetFormatPr defaultColWidth="9.375" defaultRowHeight="20.25" x14ac:dyDescent="0.2"/>
  <cols>
    <col min="1" max="1" width="2.125" style="25" customWidth="1"/>
    <col min="2" max="2" width="33.375" style="25" customWidth="1"/>
    <col min="3" max="3" width="6.75" style="25" customWidth="1"/>
    <col min="4" max="4" width="2.125" style="25" customWidth="1"/>
    <col min="5" max="5" width="14.75" style="25" customWidth="1"/>
    <col min="6" max="6" width="2.125" style="25" customWidth="1"/>
    <col min="7" max="7" width="13.375" style="33" customWidth="1"/>
    <col min="8" max="8" width="2.125" style="25" customWidth="1"/>
    <col min="9" max="9" width="9.375" style="25"/>
    <col min="10" max="10" width="12.625" style="25" customWidth="1"/>
    <col min="11" max="243" width="9.375" style="25"/>
    <col min="244" max="244" width="12.375" style="25" customWidth="1"/>
    <col min="245" max="245" width="31.875" style="25" customWidth="1"/>
    <col min="246" max="246" width="5" style="25" customWidth="1"/>
    <col min="247" max="247" width="1.875" style="25" customWidth="1"/>
    <col min="248" max="248" width="7.375" style="25" customWidth="1"/>
    <col min="249" max="249" width="2.375" style="25" customWidth="1"/>
    <col min="250" max="250" width="23" style="25" bestFit="1" customWidth="1"/>
    <col min="251" max="251" width="1.375" style="25" customWidth="1"/>
    <col min="252" max="252" width="23" style="25" bestFit="1" customWidth="1"/>
    <col min="253" max="253" width="1.375" style="25" customWidth="1"/>
    <col min="254" max="254" width="19.375" style="25" customWidth="1"/>
    <col min="255" max="255" width="29.375" style="25" customWidth="1"/>
    <col min="256" max="499" width="9.375" style="25"/>
    <col min="500" max="500" width="12.375" style="25" customWidth="1"/>
    <col min="501" max="501" width="31.875" style="25" customWidth="1"/>
    <col min="502" max="502" width="5" style="25" customWidth="1"/>
    <col min="503" max="503" width="1.875" style="25" customWidth="1"/>
    <col min="504" max="504" width="7.375" style="25" customWidth="1"/>
    <col min="505" max="505" width="2.375" style="25" customWidth="1"/>
    <col min="506" max="506" width="23" style="25" bestFit="1" customWidth="1"/>
    <col min="507" max="507" width="1.375" style="25" customWidth="1"/>
    <col min="508" max="508" width="23" style="25" bestFit="1" customWidth="1"/>
    <col min="509" max="509" width="1.375" style="25" customWidth="1"/>
    <col min="510" max="510" width="19.375" style="25" customWidth="1"/>
    <col min="511" max="511" width="29.375" style="25" customWidth="1"/>
    <col min="512" max="755" width="9.375" style="25"/>
    <col min="756" max="756" width="12.375" style="25" customWidth="1"/>
    <col min="757" max="757" width="31.875" style="25" customWidth="1"/>
    <col min="758" max="758" width="5" style="25" customWidth="1"/>
    <col min="759" max="759" width="1.875" style="25" customWidth="1"/>
    <col min="760" max="760" width="7.375" style="25" customWidth="1"/>
    <col min="761" max="761" width="2.375" style="25" customWidth="1"/>
    <col min="762" max="762" width="23" style="25" bestFit="1" customWidth="1"/>
    <col min="763" max="763" width="1.375" style="25" customWidth="1"/>
    <col min="764" max="764" width="23" style="25" bestFit="1" customWidth="1"/>
    <col min="765" max="765" width="1.375" style="25" customWidth="1"/>
    <col min="766" max="766" width="19.375" style="25" customWidth="1"/>
    <col min="767" max="767" width="29.375" style="25" customWidth="1"/>
    <col min="768" max="1011" width="9.375" style="25"/>
    <col min="1012" max="1012" width="12.375" style="25" customWidth="1"/>
    <col min="1013" max="1013" width="31.875" style="25" customWidth="1"/>
    <col min="1014" max="1014" width="5" style="25" customWidth="1"/>
    <col min="1015" max="1015" width="1.875" style="25" customWidth="1"/>
    <col min="1016" max="1016" width="7.375" style="25" customWidth="1"/>
    <col min="1017" max="1017" width="2.375" style="25" customWidth="1"/>
    <col min="1018" max="1018" width="23" style="25" bestFit="1" customWidth="1"/>
    <col min="1019" max="1019" width="1.375" style="25" customWidth="1"/>
    <col min="1020" max="1020" width="23" style="25" bestFit="1" customWidth="1"/>
    <col min="1021" max="1021" width="1.375" style="25" customWidth="1"/>
    <col min="1022" max="1022" width="19.375" style="25" customWidth="1"/>
    <col min="1023" max="1023" width="29.375" style="25" customWidth="1"/>
    <col min="1024" max="1267" width="9.375" style="25"/>
    <col min="1268" max="1268" width="12.375" style="25" customWidth="1"/>
    <col min="1269" max="1269" width="31.875" style="25" customWidth="1"/>
    <col min="1270" max="1270" width="5" style="25" customWidth="1"/>
    <col min="1271" max="1271" width="1.875" style="25" customWidth="1"/>
    <col min="1272" max="1272" width="7.375" style="25" customWidth="1"/>
    <col min="1273" max="1273" width="2.375" style="25" customWidth="1"/>
    <col min="1274" max="1274" width="23" style="25" bestFit="1" customWidth="1"/>
    <col min="1275" max="1275" width="1.375" style="25" customWidth="1"/>
    <col min="1276" max="1276" width="23" style="25" bestFit="1" customWidth="1"/>
    <col min="1277" max="1277" width="1.375" style="25" customWidth="1"/>
    <col min="1278" max="1278" width="19.375" style="25" customWidth="1"/>
    <col min="1279" max="1279" width="29.375" style="25" customWidth="1"/>
    <col min="1280" max="1523" width="9.375" style="25"/>
    <col min="1524" max="1524" width="12.375" style="25" customWidth="1"/>
    <col min="1525" max="1525" width="31.875" style="25" customWidth="1"/>
    <col min="1526" max="1526" width="5" style="25" customWidth="1"/>
    <col min="1527" max="1527" width="1.875" style="25" customWidth="1"/>
    <col min="1528" max="1528" width="7.375" style="25" customWidth="1"/>
    <col min="1529" max="1529" width="2.375" style="25" customWidth="1"/>
    <col min="1530" max="1530" width="23" style="25" bestFit="1" customWidth="1"/>
    <col min="1531" max="1531" width="1.375" style="25" customWidth="1"/>
    <col min="1532" max="1532" width="23" style="25" bestFit="1" customWidth="1"/>
    <col min="1533" max="1533" width="1.375" style="25" customWidth="1"/>
    <col min="1534" max="1534" width="19.375" style="25" customWidth="1"/>
    <col min="1535" max="1535" width="29.375" style="25" customWidth="1"/>
    <col min="1536" max="1779" width="9.375" style="25"/>
    <col min="1780" max="1780" width="12.375" style="25" customWidth="1"/>
    <col min="1781" max="1781" width="31.875" style="25" customWidth="1"/>
    <col min="1782" max="1782" width="5" style="25" customWidth="1"/>
    <col min="1783" max="1783" width="1.875" style="25" customWidth="1"/>
    <col min="1784" max="1784" width="7.375" style="25" customWidth="1"/>
    <col min="1785" max="1785" width="2.375" style="25" customWidth="1"/>
    <col min="1786" max="1786" width="23" style="25" bestFit="1" customWidth="1"/>
    <col min="1787" max="1787" width="1.375" style="25" customWidth="1"/>
    <col min="1788" max="1788" width="23" style="25" bestFit="1" customWidth="1"/>
    <col min="1789" max="1789" width="1.375" style="25" customWidth="1"/>
    <col min="1790" max="1790" width="19.375" style="25" customWidth="1"/>
    <col min="1791" max="1791" width="29.375" style="25" customWidth="1"/>
    <col min="1792" max="2035" width="9.375" style="25"/>
    <col min="2036" max="2036" width="12.375" style="25" customWidth="1"/>
    <col min="2037" max="2037" width="31.875" style="25" customWidth="1"/>
    <col min="2038" max="2038" width="5" style="25" customWidth="1"/>
    <col min="2039" max="2039" width="1.875" style="25" customWidth="1"/>
    <col min="2040" max="2040" width="7.375" style="25" customWidth="1"/>
    <col min="2041" max="2041" width="2.375" style="25" customWidth="1"/>
    <col min="2042" max="2042" width="23" style="25" bestFit="1" customWidth="1"/>
    <col min="2043" max="2043" width="1.375" style="25" customWidth="1"/>
    <col min="2044" max="2044" width="23" style="25" bestFit="1" customWidth="1"/>
    <col min="2045" max="2045" width="1.375" style="25" customWidth="1"/>
    <col min="2046" max="2046" width="19.375" style="25" customWidth="1"/>
    <col min="2047" max="2047" width="29.375" style="25" customWidth="1"/>
    <col min="2048" max="2291" width="9.375" style="25"/>
    <col min="2292" max="2292" width="12.375" style="25" customWidth="1"/>
    <col min="2293" max="2293" width="31.875" style="25" customWidth="1"/>
    <col min="2294" max="2294" width="5" style="25" customWidth="1"/>
    <col min="2295" max="2295" width="1.875" style="25" customWidth="1"/>
    <col min="2296" max="2296" width="7.375" style="25" customWidth="1"/>
    <col min="2297" max="2297" width="2.375" style="25" customWidth="1"/>
    <col min="2298" max="2298" width="23" style="25" bestFit="1" customWidth="1"/>
    <col min="2299" max="2299" width="1.375" style="25" customWidth="1"/>
    <col min="2300" max="2300" width="23" style="25" bestFit="1" customWidth="1"/>
    <col min="2301" max="2301" width="1.375" style="25" customWidth="1"/>
    <col min="2302" max="2302" width="19.375" style="25" customWidth="1"/>
    <col min="2303" max="2303" width="29.375" style="25" customWidth="1"/>
    <col min="2304" max="2547" width="9.375" style="25"/>
    <col min="2548" max="2548" width="12.375" style="25" customWidth="1"/>
    <col min="2549" max="2549" width="31.875" style="25" customWidth="1"/>
    <col min="2550" max="2550" width="5" style="25" customWidth="1"/>
    <col min="2551" max="2551" width="1.875" style="25" customWidth="1"/>
    <col min="2552" max="2552" width="7.375" style="25" customWidth="1"/>
    <col min="2553" max="2553" width="2.375" style="25" customWidth="1"/>
    <col min="2554" max="2554" width="23" style="25" bestFit="1" customWidth="1"/>
    <col min="2555" max="2555" width="1.375" style="25" customWidth="1"/>
    <col min="2556" max="2556" width="23" style="25" bestFit="1" customWidth="1"/>
    <col min="2557" max="2557" width="1.375" style="25" customWidth="1"/>
    <col min="2558" max="2558" width="19.375" style="25" customWidth="1"/>
    <col min="2559" max="2559" width="29.375" style="25" customWidth="1"/>
    <col min="2560" max="2803" width="9.375" style="25"/>
    <col min="2804" max="2804" width="12.375" style="25" customWidth="1"/>
    <col min="2805" max="2805" width="31.875" style="25" customWidth="1"/>
    <col min="2806" max="2806" width="5" style="25" customWidth="1"/>
    <col min="2807" max="2807" width="1.875" style="25" customWidth="1"/>
    <col min="2808" max="2808" width="7.375" style="25" customWidth="1"/>
    <col min="2809" max="2809" width="2.375" style="25" customWidth="1"/>
    <col min="2810" max="2810" width="23" style="25" bestFit="1" customWidth="1"/>
    <col min="2811" max="2811" width="1.375" style="25" customWidth="1"/>
    <col min="2812" max="2812" width="23" style="25" bestFit="1" customWidth="1"/>
    <col min="2813" max="2813" width="1.375" style="25" customWidth="1"/>
    <col min="2814" max="2814" width="19.375" style="25" customWidth="1"/>
    <col min="2815" max="2815" width="29.375" style="25" customWidth="1"/>
    <col min="2816" max="3059" width="9.375" style="25"/>
    <col min="3060" max="3060" width="12.375" style="25" customWidth="1"/>
    <col min="3061" max="3061" width="31.875" style="25" customWidth="1"/>
    <col min="3062" max="3062" width="5" style="25" customWidth="1"/>
    <col min="3063" max="3063" width="1.875" style="25" customWidth="1"/>
    <col min="3064" max="3064" width="7.375" style="25" customWidth="1"/>
    <col min="3065" max="3065" width="2.375" style="25" customWidth="1"/>
    <col min="3066" max="3066" width="23" style="25" bestFit="1" customWidth="1"/>
    <col min="3067" max="3067" width="1.375" style="25" customWidth="1"/>
    <col min="3068" max="3068" width="23" style="25" bestFit="1" customWidth="1"/>
    <col min="3069" max="3069" width="1.375" style="25" customWidth="1"/>
    <col min="3070" max="3070" width="19.375" style="25" customWidth="1"/>
    <col min="3071" max="3071" width="29.375" style="25" customWidth="1"/>
    <col min="3072" max="3315" width="9.375" style="25"/>
    <col min="3316" max="3316" width="12.375" style="25" customWidth="1"/>
    <col min="3317" max="3317" width="31.875" style="25" customWidth="1"/>
    <col min="3318" max="3318" width="5" style="25" customWidth="1"/>
    <col min="3319" max="3319" width="1.875" style="25" customWidth="1"/>
    <col min="3320" max="3320" width="7.375" style="25" customWidth="1"/>
    <col min="3321" max="3321" width="2.375" style="25" customWidth="1"/>
    <col min="3322" max="3322" width="23" style="25" bestFit="1" customWidth="1"/>
    <col min="3323" max="3323" width="1.375" style="25" customWidth="1"/>
    <col min="3324" max="3324" width="23" style="25" bestFit="1" customWidth="1"/>
    <col min="3325" max="3325" width="1.375" style="25" customWidth="1"/>
    <col min="3326" max="3326" width="19.375" style="25" customWidth="1"/>
    <col min="3327" max="3327" width="29.375" style="25" customWidth="1"/>
    <col min="3328" max="3571" width="9.375" style="25"/>
    <col min="3572" max="3572" width="12.375" style="25" customWidth="1"/>
    <col min="3573" max="3573" width="31.875" style="25" customWidth="1"/>
    <col min="3574" max="3574" width="5" style="25" customWidth="1"/>
    <col min="3575" max="3575" width="1.875" style="25" customWidth="1"/>
    <col min="3576" max="3576" width="7.375" style="25" customWidth="1"/>
    <col min="3577" max="3577" width="2.375" style="25" customWidth="1"/>
    <col min="3578" max="3578" width="23" style="25" bestFit="1" customWidth="1"/>
    <col min="3579" max="3579" width="1.375" style="25" customWidth="1"/>
    <col min="3580" max="3580" width="23" style="25" bestFit="1" customWidth="1"/>
    <col min="3581" max="3581" width="1.375" style="25" customWidth="1"/>
    <col min="3582" max="3582" width="19.375" style="25" customWidth="1"/>
    <col min="3583" max="3583" width="29.375" style="25" customWidth="1"/>
    <col min="3584" max="3827" width="9.375" style="25"/>
    <col min="3828" max="3828" width="12.375" style="25" customWidth="1"/>
    <col min="3829" max="3829" width="31.875" style="25" customWidth="1"/>
    <col min="3830" max="3830" width="5" style="25" customWidth="1"/>
    <col min="3831" max="3831" width="1.875" style="25" customWidth="1"/>
    <col min="3832" max="3832" width="7.375" style="25" customWidth="1"/>
    <col min="3833" max="3833" width="2.375" style="25" customWidth="1"/>
    <col min="3834" max="3834" width="23" style="25" bestFit="1" customWidth="1"/>
    <col min="3835" max="3835" width="1.375" style="25" customWidth="1"/>
    <col min="3836" max="3836" width="23" style="25" bestFit="1" customWidth="1"/>
    <col min="3837" max="3837" width="1.375" style="25" customWidth="1"/>
    <col min="3838" max="3838" width="19.375" style="25" customWidth="1"/>
    <col min="3839" max="3839" width="29.375" style="25" customWidth="1"/>
    <col min="3840" max="4083" width="9.375" style="25"/>
    <col min="4084" max="4084" width="12.375" style="25" customWidth="1"/>
    <col min="4085" max="4085" width="31.875" style="25" customWidth="1"/>
    <col min="4086" max="4086" width="5" style="25" customWidth="1"/>
    <col min="4087" max="4087" width="1.875" style="25" customWidth="1"/>
    <col min="4088" max="4088" width="7.375" style="25" customWidth="1"/>
    <col min="4089" max="4089" width="2.375" style="25" customWidth="1"/>
    <col min="4090" max="4090" width="23" style="25" bestFit="1" customWidth="1"/>
    <col min="4091" max="4091" width="1.375" style="25" customWidth="1"/>
    <col min="4092" max="4092" width="23" style="25" bestFit="1" customWidth="1"/>
    <col min="4093" max="4093" width="1.375" style="25" customWidth="1"/>
    <col min="4094" max="4094" width="19.375" style="25" customWidth="1"/>
    <col min="4095" max="4095" width="29.375" style="25" customWidth="1"/>
    <col min="4096" max="4339" width="9.375" style="25"/>
    <col min="4340" max="4340" width="12.375" style="25" customWidth="1"/>
    <col min="4341" max="4341" width="31.875" style="25" customWidth="1"/>
    <col min="4342" max="4342" width="5" style="25" customWidth="1"/>
    <col min="4343" max="4343" width="1.875" style="25" customWidth="1"/>
    <col min="4344" max="4344" width="7.375" style="25" customWidth="1"/>
    <col min="4345" max="4345" width="2.375" style="25" customWidth="1"/>
    <col min="4346" max="4346" width="23" style="25" bestFit="1" customWidth="1"/>
    <col min="4347" max="4347" width="1.375" style="25" customWidth="1"/>
    <col min="4348" max="4348" width="23" style="25" bestFit="1" customWidth="1"/>
    <col min="4349" max="4349" width="1.375" style="25" customWidth="1"/>
    <col min="4350" max="4350" width="19.375" style="25" customWidth="1"/>
    <col min="4351" max="4351" width="29.375" style="25" customWidth="1"/>
    <col min="4352" max="4595" width="9.375" style="25"/>
    <col min="4596" max="4596" width="12.375" style="25" customWidth="1"/>
    <col min="4597" max="4597" width="31.875" style="25" customWidth="1"/>
    <col min="4598" max="4598" width="5" style="25" customWidth="1"/>
    <col min="4599" max="4599" width="1.875" style="25" customWidth="1"/>
    <col min="4600" max="4600" width="7.375" style="25" customWidth="1"/>
    <col min="4601" max="4601" width="2.375" style="25" customWidth="1"/>
    <col min="4602" max="4602" width="23" style="25" bestFit="1" customWidth="1"/>
    <col min="4603" max="4603" width="1.375" style="25" customWidth="1"/>
    <col min="4604" max="4604" width="23" style="25" bestFit="1" customWidth="1"/>
    <col min="4605" max="4605" width="1.375" style="25" customWidth="1"/>
    <col min="4606" max="4606" width="19.375" style="25" customWidth="1"/>
    <col min="4607" max="4607" width="29.375" style="25" customWidth="1"/>
    <col min="4608" max="4851" width="9.375" style="25"/>
    <col min="4852" max="4852" width="12.375" style="25" customWidth="1"/>
    <col min="4853" max="4853" width="31.875" style="25" customWidth="1"/>
    <col min="4854" max="4854" width="5" style="25" customWidth="1"/>
    <col min="4855" max="4855" width="1.875" style="25" customWidth="1"/>
    <col min="4856" max="4856" width="7.375" style="25" customWidth="1"/>
    <col min="4857" max="4857" width="2.375" style="25" customWidth="1"/>
    <col min="4858" max="4858" width="23" style="25" bestFit="1" customWidth="1"/>
    <col min="4859" max="4859" width="1.375" style="25" customWidth="1"/>
    <col min="4860" max="4860" width="23" style="25" bestFit="1" customWidth="1"/>
    <col min="4861" max="4861" width="1.375" style="25" customWidth="1"/>
    <col min="4862" max="4862" width="19.375" style="25" customWidth="1"/>
    <col min="4863" max="4863" width="29.375" style="25" customWidth="1"/>
    <col min="4864" max="5107" width="9.375" style="25"/>
    <col min="5108" max="5108" width="12.375" style="25" customWidth="1"/>
    <col min="5109" max="5109" width="31.875" style="25" customWidth="1"/>
    <col min="5110" max="5110" width="5" style="25" customWidth="1"/>
    <col min="5111" max="5111" width="1.875" style="25" customWidth="1"/>
    <col min="5112" max="5112" width="7.375" style="25" customWidth="1"/>
    <col min="5113" max="5113" width="2.375" style="25" customWidth="1"/>
    <col min="5114" max="5114" width="23" style="25" bestFit="1" customWidth="1"/>
    <col min="5115" max="5115" width="1.375" style="25" customWidth="1"/>
    <col min="5116" max="5116" width="23" style="25" bestFit="1" customWidth="1"/>
    <col min="5117" max="5117" width="1.375" style="25" customWidth="1"/>
    <col min="5118" max="5118" width="19.375" style="25" customWidth="1"/>
    <col min="5119" max="5119" width="29.375" style="25" customWidth="1"/>
    <col min="5120" max="5363" width="9.375" style="25"/>
    <col min="5364" max="5364" width="12.375" style="25" customWidth="1"/>
    <col min="5365" max="5365" width="31.875" style="25" customWidth="1"/>
    <col min="5366" max="5366" width="5" style="25" customWidth="1"/>
    <col min="5367" max="5367" width="1.875" style="25" customWidth="1"/>
    <col min="5368" max="5368" width="7.375" style="25" customWidth="1"/>
    <col min="5369" max="5369" width="2.375" style="25" customWidth="1"/>
    <col min="5370" max="5370" width="23" style="25" bestFit="1" customWidth="1"/>
    <col min="5371" max="5371" width="1.375" style="25" customWidth="1"/>
    <col min="5372" max="5372" width="23" style="25" bestFit="1" customWidth="1"/>
    <col min="5373" max="5373" width="1.375" style="25" customWidth="1"/>
    <col min="5374" max="5374" width="19.375" style="25" customWidth="1"/>
    <col min="5375" max="5375" width="29.375" style="25" customWidth="1"/>
    <col min="5376" max="5619" width="9.375" style="25"/>
    <col min="5620" max="5620" width="12.375" style="25" customWidth="1"/>
    <col min="5621" max="5621" width="31.875" style="25" customWidth="1"/>
    <col min="5622" max="5622" width="5" style="25" customWidth="1"/>
    <col min="5623" max="5623" width="1.875" style="25" customWidth="1"/>
    <col min="5624" max="5624" width="7.375" style="25" customWidth="1"/>
    <col min="5625" max="5625" width="2.375" style="25" customWidth="1"/>
    <col min="5626" max="5626" width="23" style="25" bestFit="1" customWidth="1"/>
    <col min="5627" max="5627" width="1.375" style="25" customWidth="1"/>
    <col min="5628" max="5628" width="23" style="25" bestFit="1" customWidth="1"/>
    <col min="5629" max="5629" width="1.375" style="25" customWidth="1"/>
    <col min="5630" max="5630" width="19.375" style="25" customWidth="1"/>
    <col min="5631" max="5631" width="29.375" style="25" customWidth="1"/>
    <col min="5632" max="5875" width="9.375" style="25"/>
    <col min="5876" max="5876" width="12.375" style="25" customWidth="1"/>
    <col min="5877" max="5877" width="31.875" style="25" customWidth="1"/>
    <col min="5878" max="5878" width="5" style="25" customWidth="1"/>
    <col min="5879" max="5879" width="1.875" style="25" customWidth="1"/>
    <col min="5880" max="5880" width="7.375" style="25" customWidth="1"/>
    <col min="5881" max="5881" width="2.375" style="25" customWidth="1"/>
    <col min="5882" max="5882" width="23" style="25" bestFit="1" customWidth="1"/>
    <col min="5883" max="5883" width="1.375" style="25" customWidth="1"/>
    <col min="5884" max="5884" width="23" style="25" bestFit="1" customWidth="1"/>
    <col min="5885" max="5885" width="1.375" style="25" customWidth="1"/>
    <col min="5886" max="5886" width="19.375" style="25" customWidth="1"/>
    <col min="5887" max="5887" width="29.375" style="25" customWidth="1"/>
    <col min="5888" max="6131" width="9.375" style="25"/>
    <col min="6132" max="6132" width="12.375" style="25" customWidth="1"/>
    <col min="6133" max="6133" width="31.875" style="25" customWidth="1"/>
    <col min="6134" max="6134" width="5" style="25" customWidth="1"/>
    <col min="6135" max="6135" width="1.875" style="25" customWidth="1"/>
    <col min="6136" max="6136" width="7.375" style="25" customWidth="1"/>
    <col min="6137" max="6137" width="2.375" style="25" customWidth="1"/>
    <col min="6138" max="6138" width="23" style="25" bestFit="1" customWidth="1"/>
    <col min="6139" max="6139" width="1.375" style="25" customWidth="1"/>
    <col min="6140" max="6140" width="23" style="25" bestFit="1" customWidth="1"/>
    <col min="6141" max="6141" width="1.375" style="25" customWidth="1"/>
    <col min="6142" max="6142" width="19.375" style="25" customWidth="1"/>
    <col min="6143" max="6143" width="29.375" style="25" customWidth="1"/>
    <col min="6144" max="6387" width="9.375" style="25"/>
    <col min="6388" max="6388" width="12.375" style="25" customWidth="1"/>
    <col min="6389" max="6389" width="31.875" style="25" customWidth="1"/>
    <col min="6390" max="6390" width="5" style="25" customWidth="1"/>
    <col min="6391" max="6391" width="1.875" style="25" customWidth="1"/>
    <col min="6392" max="6392" width="7.375" style="25" customWidth="1"/>
    <col min="6393" max="6393" width="2.375" style="25" customWidth="1"/>
    <col min="6394" max="6394" width="23" style="25" bestFit="1" customWidth="1"/>
    <col min="6395" max="6395" width="1.375" style="25" customWidth="1"/>
    <col min="6396" max="6396" width="23" style="25" bestFit="1" customWidth="1"/>
    <col min="6397" max="6397" width="1.375" style="25" customWidth="1"/>
    <col min="6398" max="6398" width="19.375" style="25" customWidth="1"/>
    <col min="6399" max="6399" width="29.375" style="25" customWidth="1"/>
    <col min="6400" max="6643" width="9.375" style="25"/>
    <col min="6644" max="6644" width="12.375" style="25" customWidth="1"/>
    <col min="6645" max="6645" width="31.875" style="25" customWidth="1"/>
    <col min="6646" max="6646" width="5" style="25" customWidth="1"/>
    <col min="6647" max="6647" width="1.875" style="25" customWidth="1"/>
    <col min="6648" max="6648" width="7.375" style="25" customWidth="1"/>
    <col min="6649" max="6649" width="2.375" style="25" customWidth="1"/>
    <col min="6650" max="6650" width="23" style="25" bestFit="1" customWidth="1"/>
    <col min="6651" max="6651" width="1.375" style="25" customWidth="1"/>
    <col min="6652" max="6652" width="23" style="25" bestFit="1" customWidth="1"/>
    <col min="6653" max="6653" width="1.375" style="25" customWidth="1"/>
    <col min="6654" max="6654" width="19.375" style="25" customWidth="1"/>
    <col min="6655" max="6655" width="29.375" style="25" customWidth="1"/>
    <col min="6656" max="6899" width="9.375" style="25"/>
    <col min="6900" max="6900" width="12.375" style="25" customWidth="1"/>
    <col min="6901" max="6901" width="31.875" style="25" customWidth="1"/>
    <col min="6902" max="6902" width="5" style="25" customWidth="1"/>
    <col min="6903" max="6903" width="1.875" style="25" customWidth="1"/>
    <col min="6904" max="6904" width="7.375" style="25" customWidth="1"/>
    <col min="6905" max="6905" width="2.375" style="25" customWidth="1"/>
    <col min="6906" max="6906" width="23" style="25" bestFit="1" customWidth="1"/>
    <col min="6907" max="6907" width="1.375" style="25" customWidth="1"/>
    <col min="6908" max="6908" width="23" style="25" bestFit="1" customWidth="1"/>
    <col min="6909" max="6909" width="1.375" style="25" customWidth="1"/>
    <col min="6910" max="6910" width="19.375" style="25" customWidth="1"/>
    <col min="6911" max="6911" width="29.375" style="25" customWidth="1"/>
    <col min="6912" max="7155" width="9.375" style="25"/>
    <col min="7156" max="7156" width="12.375" style="25" customWidth="1"/>
    <col min="7157" max="7157" width="31.875" style="25" customWidth="1"/>
    <col min="7158" max="7158" width="5" style="25" customWidth="1"/>
    <col min="7159" max="7159" width="1.875" style="25" customWidth="1"/>
    <col min="7160" max="7160" width="7.375" style="25" customWidth="1"/>
    <col min="7161" max="7161" width="2.375" style="25" customWidth="1"/>
    <col min="7162" max="7162" width="23" style="25" bestFit="1" customWidth="1"/>
    <col min="7163" max="7163" width="1.375" style="25" customWidth="1"/>
    <col min="7164" max="7164" width="23" style="25" bestFit="1" customWidth="1"/>
    <col min="7165" max="7165" width="1.375" style="25" customWidth="1"/>
    <col min="7166" max="7166" width="19.375" style="25" customWidth="1"/>
    <col min="7167" max="7167" width="29.375" style="25" customWidth="1"/>
    <col min="7168" max="7411" width="9.375" style="25"/>
    <col min="7412" max="7412" width="12.375" style="25" customWidth="1"/>
    <col min="7413" max="7413" width="31.875" style="25" customWidth="1"/>
    <col min="7414" max="7414" width="5" style="25" customWidth="1"/>
    <col min="7415" max="7415" width="1.875" style="25" customWidth="1"/>
    <col min="7416" max="7416" width="7.375" style="25" customWidth="1"/>
    <col min="7417" max="7417" width="2.375" style="25" customWidth="1"/>
    <col min="7418" max="7418" width="23" style="25" bestFit="1" customWidth="1"/>
    <col min="7419" max="7419" width="1.375" style="25" customWidth="1"/>
    <col min="7420" max="7420" width="23" style="25" bestFit="1" customWidth="1"/>
    <col min="7421" max="7421" width="1.375" style="25" customWidth="1"/>
    <col min="7422" max="7422" width="19.375" style="25" customWidth="1"/>
    <col min="7423" max="7423" width="29.375" style="25" customWidth="1"/>
    <col min="7424" max="7667" width="9.375" style="25"/>
    <col min="7668" max="7668" width="12.375" style="25" customWidth="1"/>
    <col min="7669" max="7669" width="31.875" style="25" customWidth="1"/>
    <col min="7670" max="7670" width="5" style="25" customWidth="1"/>
    <col min="7671" max="7671" width="1.875" style="25" customWidth="1"/>
    <col min="7672" max="7672" width="7.375" style="25" customWidth="1"/>
    <col min="7673" max="7673" width="2.375" style="25" customWidth="1"/>
    <col min="7674" max="7674" width="23" style="25" bestFit="1" customWidth="1"/>
    <col min="7675" max="7675" width="1.375" style="25" customWidth="1"/>
    <col min="7676" max="7676" width="23" style="25" bestFit="1" customWidth="1"/>
    <col min="7677" max="7677" width="1.375" style="25" customWidth="1"/>
    <col min="7678" max="7678" width="19.375" style="25" customWidth="1"/>
    <col min="7679" max="7679" width="29.375" style="25" customWidth="1"/>
    <col min="7680" max="7923" width="9.375" style="25"/>
    <col min="7924" max="7924" width="12.375" style="25" customWidth="1"/>
    <col min="7925" max="7925" width="31.875" style="25" customWidth="1"/>
    <col min="7926" max="7926" width="5" style="25" customWidth="1"/>
    <col min="7927" max="7927" width="1.875" style="25" customWidth="1"/>
    <col min="7928" max="7928" width="7.375" style="25" customWidth="1"/>
    <col min="7929" max="7929" width="2.375" style="25" customWidth="1"/>
    <col min="7930" max="7930" width="23" style="25" bestFit="1" customWidth="1"/>
    <col min="7931" max="7931" width="1.375" style="25" customWidth="1"/>
    <col min="7932" max="7932" width="23" style="25" bestFit="1" customWidth="1"/>
    <col min="7933" max="7933" width="1.375" style="25" customWidth="1"/>
    <col min="7934" max="7934" width="19.375" style="25" customWidth="1"/>
    <col min="7935" max="7935" width="29.375" style="25" customWidth="1"/>
    <col min="7936" max="8179" width="9.375" style="25"/>
    <col min="8180" max="8180" width="12.375" style="25" customWidth="1"/>
    <col min="8181" max="8181" width="31.875" style="25" customWidth="1"/>
    <col min="8182" max="8182" width="5" style="25" customWidth="1"/>
    <col min="8183" max="8183" width="1.875" style="25" customWidth="1"/>
    <col min="8184" max="8184" width="7.375" style="25" customWidth="1"/>
    <col min="8185" max="8185" width="2.375" style="25" customWidth="1"/>
    <col min="8186" max="8186" width="23" style="25" bestFit="1" customWidth="1"/>
    <col min="8187" max="8187" width="1.375" style="25" customWidth="1"/>
    <col min="8188" max="8188" width="23" style="25" bestFit="1" customWidth="1"/>
    <col min="8189" max="8189" width="1.375" style="25" customWidth="1"/>
    <col min="8190" max="8190" width="19.375" style="25" customWidth="1"/>
    <col min="8191" max="8191" width="29.375" style="25" customWidth="1"/>
    <col min="8192" max="8435" width="9.375" style="25"/>
    <col min="8436" max="8436" width="12.375" style="25" customWidth="1"/>
    <col min="8437" max="8437" width="31.875" style="25" customWidth="1"/>
    <col min="8438" max="8438" width="5" style="25" customWidth="1"/>
    <col min="8439" max="8439" width="1.875" style="25" customWidth="1"/>
    <col min="8440" max="8440" width="7.375" style="25" customWidth="1"/>
    <col min="8441" max="8441" width="2.375" style="25" customWidth="1"/>
    <col min="8442" max="8442" width="23" style="25" bestFit="1" customWidth="1"/>
    <col min="8443" max="8443" width="1.375" style="25" customWidth="1"/>
    <col min="8444" max="8444" width="23" style="25" bestFit="1" customWidth="1"/>
    <col min="8445" max="8445" width="1.375" style="25" customWidth="1"/>
    <col min="8446" max="8446" width="19.375" style="25" customWidth="1"/>
    <col min="8447" max="8447" width="29.375" style="25" customWidth="1"/>
    <col min="8448" max="8691" width="9.375" style="25"/>
    <col min="8692" max="8692" width="12.375" style="25" customWidth="1"/>
    <col min="8693" max="8693" width="31.875" style="25" customWidth="1"/>
    <col min="8694" max="8694" width="5" style="25" customWidth="1"/>
    <col min="8695" max="8695" width="1.875" style="25" customWidth="1"/>
    <col min="8696" max="8696" width="7.375" style="25" customWidth="1"/>
    <col min="8697" max="8697" width="2.375" style="25" customWidth="1"/>
    <col min="8698" max="8698" width="23" style="25" bestFit="1" customWidth="1"/>
    <col min="8699" max="8699" width="1.375" style="25" customWidth="1"/>
    <col min="8700" max="8700" width="23" style="25" bestFit="1" customWidth="1"/>
    <col min="8701" max="8701" width="1.375" style="25" customWidth="1"/>
    <col min="8702" max="8702" width="19.375" style="25" customWidth="1"/>
    <col min="8703" max="8703" width="29.375" style="25" customWidth="1"/>
    <col min="8704" max="8947" width="9.375" style="25"/>
    <col min="8948" max="8948" width="12.375" style="25" customWidth="1"/>
    <col min="8949" max="8949" width="31.875" style="25" customWidth="1"/>
    <col min="8950" max="8950" width="5" style="25" customWidth="1"/>
    <col min="8951" max="8951" width="1.875" style="25" customWidth="1"/>
    <col min="8952" max="8952" width="7.375" style="25" customWidth="1"/>
    <col min="8953" max="8953" width="2.375" style="25" customWidth="1"/>
    <col min="8954" max="8954" width="23" style="25" bestFit="1" customWidth="1"/>
    <col min="8955" max="8955" width="1.375" style="25" customWidth="1"/>
    <col min="8956" max="8956" width="23" style="25" bestFit="1" customWidth="1"/>
    <col min="8957" max="8957" width="1.375" style="25" customWidth="1"/>
    <col min="8958" max="8958" width="19.375" style="25" customWidth="1"/>
    <col min="8959" max="8959" width="29.375" style="25" customWidth="1"/>
    <col min="8960" max="9203" width="9.375" style="25"/>
    <col min="9204" max="9204" width="12.375" style="25" customWidth="1"/>
    <col min="9205" max="9205" width="31.875" style="25" customWidth="1"/>
    <col min="9206" max="9206" width="5" style="25" customWidth="1"/>
    <col min="9207" max="9207" width="1.875" style="25" customWidth="1"/>
    <col min="9208" max="9208" width="7.375" style="25" customWidth="1"/>
    <col min="9209" max="9209" width="2.375" style="25" customWidth="1"/>
    <col min="9210" max="9210" width="23" style="25" bestFit="1" customWidth="1"/>
    <col min="9211" max="9211" width="1.375" style="25" customWidth="1"/>
    <col min="9212" max="9212" width="23" style="25" bestFit="1" customWidth="1"/>
    <col min="9213" max="9213" width="1.375" style="25" customWidth="1"/>
    <col min="9214" max="9214" width="19.375" style="25" customWidth="1"/>
    <col min="9215" max="9215" width="29.375" style="25" customWidth="1"/>
    <col min="9216" max="9459" width="9.375" style="25"/>
    <col min="9460" max="9460" width="12.375" style="25" customWidth="1"/>
    <col min="9461" max="9461" width="31.875" style="25" customWidth="1"/>
    <col min="9462" max="9462" width="5" style="25" customWidth="1"/>
    <col min="9463" max="9463" width="1.875" style="25" customWidth="1"/>
    <col min="9464" max="9464" width="7.375" style="25" customWidth="1"/>
    <col min="9465" max="9465" width="2.375" style="25" customWidth="1"/>
    <col min="9466" max="9466" width="23" style="25" bestFit="1" customWidth="1"/>
    <col min="9467" max="9467" width="1.375" style="25" customWidth="1"/>
    <col min="9468" max="9468" width="23" style="25" bestFit="1" customWidth="1"/>
    <col min="9469" max="9469" width="1.375" style="25" customWidth="1"/>
    <col min="9470" max="9470" width="19.375" style="25" customWidth="1"/>
    <col min="9471" max="9471" width="29.375" style="25" customWidth="1"/>
    <col min="9472" max="9715" width="9.375" style="25"/>
    <col min="9716" max="9716" width="12.375" style="25" customWidth="1"/>
    <col min="9717" max="9717" width="31.875" style="25" customWidth="1"/>
    <col min="9718" max="9718" width="5" style="25" customWidth="1"/>
    <col min="9719" max="9719" width="1.875" style="25" customWidth="1"/>
    <col min="9720" max="9720" width="7.375" style="25" customWidth="1"/>
    <col min="9721" max="9721" width="2.375" style="25" customWidth="1"/>
    <col min="9722" max="9722" width="23" style="25" bestFit="1" customWidth="1"/>
    <col min="9723" max="9723" width="1.375" style="25" customWidth="1"/>
    <col min="9724" max="9724" width="23" style="25" bestFit="1" customWidth="1"/>
    <col min="9725" max="9725" width="1.375" style="25" customWidth="1"/>
    <col min="9726" max="9726" width="19.375" style="25" customWidth="1"/>
    <col min="9727" max="9727" width="29.375" style="25" customWidth="1"/>
    <col min="9728" max="9971" width="9.375" style="25"/>
    <col min="9972" max="9972" width="12.375" style="25" customWidth="1"/>
    <col min="9973" max="9973" width="31.875" style="25" customWidth="1"/>
    <col min="9974" max="9974" width="5" style="25" customWidth="1"/>
    <col min="9975" max="9975" width="1.875" style="25" customWidth="1"/>
    <col min="9976" max="9976" width="7.375" style="25" customWidth="1"/>
    <col min="9977" max="9977" width="2.375" style="25" customWidth="1"/>
    <col min="9978" max="9978" width="23" style="25" bestFit="1" customWidth="1"/>
    <col min="9979" max="9979" width="1.375" style="25" customWidth="1"/>
    <col min="9980" max="9980" width="23" style="25" bestFit="1" customWidth="1"/>
    <col min="9981" max="9981" width="1.375" style="25" customWidth="1"/>
    <col min="9982" max="9982" width="19.375" style="25" customWidth="1"/>
    <col min="9983" max="9983" width="29.375" style="25" customWidth="1"/>
    <col min="9984" max="10227" width="9.375" style="25"/>
    <col min="10228" max="10228" width="12.375" style="25" customWidth="1"/>
    <col min="10229" max="10229" width="31.875" style="25" customWidth="1"/>
    <col min="10230" max="10230" width="5" style="25" customWidth="1"/>
    <col min="10231" max="10231" width="1.875" style="25" customWidth="1"/>
    <col min="10232" max="10232" width="7.375" style="25" customWidth="1"/>
    <col min="10233" max="10233" width="2.375" style="25" customWidth="1"/>
    <col min="10234" max="10234" width="23" style="25" bestFit="1" customWidth="1"/>
    <col min="10235" max="10235" width="1.375" style="25" customWidth="1"/>
    <col min="10236" max="10236" width="23" style="25" bestFit="1" customWidth="1"/>
    <col min="10237" max="10237" width="1.375" style="25" customWidth="1"/>
    <col min="10238" max="10238" width="19.375" style="25" customWidth="1"/>
    <col min="10239" max="10239" width="29.375" style="25" customWidth="1"/>
    <col min="10240" max="10483" width="9.375" style="25"/>
    <col min="10484" max="10484" width="12.375" style="25" customWidth="1"/>
    <col min="10485" max="10485" width="31.875" style="25" customWidth="1"/>
    <col min="10486" max="10486" width="5" style="25" customWidth="1"/>
    <col min="10487" max="10487" width="1.875" style="25" customWidth="1"/>
    <col min="10488" max="10488" width="7.375" style="25" customWidth="1"/>
    <col min="10489" max="10489" width="2.375" style="25" customWidth="1"/>
    <col min="10490" max="10490" width="23" style="25" bestFit="1" customWidth="1"/>
    <col min="10491" max="10491" width="1.375" style="25" customWidth="1"/>
    <col min="10492" max="10492" width="23" style="25" bestFit="1" customWidth="1"/>
    <col min="10493" max="10493" width="1.375" style="25" customWidth="1"/>
    <col min="10494" max="10494" width="19.375" style="25" customWidth="1"/>
    <col min="10495" max="10495" width="29.375" style="25" customWidth="1"/>
    <col min="10496" max="10739" width="9.375" style="25"/>
    <col min="10740" max="10740" width="12.375" style="25" customWidth="1"/>
    <col min="10741" max="10741" width="31.875" style="25" customWidth="1"/>
    <col min="10742" max="10742" width="5" style="25" customWidth="1"/>
    <col min="10743" max="10743" width="1.875" style="25" customWidth="1"/>
    <col min="10744" max="10744" width="7.375" style="25" customWidth="1"/>
    <col min="10745" max="10745" width="2.375" style="25" customWidth="1"/>
    <col min="10746" max="10746" width="23" style="25" bestFit="1" customWidth="1"/>
    <col min="10747" max="10747" width="1.375" style="25" customWidth="1"/>
    <col min="10748" max="10748" width="23" style="25" bestFit="1" customWidth="1"/>
    <col min="10749" max="10749" width="1.375" style="25" customWidth="1"/>
    <col min="10750" max="10750" width="19.375" style="25" customWidth="1"/>
    <col min="10751" max="10751" width="29.375" style="25" customWidth="1"/>
    <col min="10752" max="10995" width="9.375" style="25"/>
    <col min="10996" max="10996" width="12.375" style="25" customWidth="1"/>
    <col min="10997" max="10997" width="31.875" style="25" customWidth="1"/>
    <col min="10998" max="10998" width="5" style="25" customWidth="1"/>
    <col min="10999" max="10999" width="1.875" style="25" customWidth="1"/>
    <col min="11000" max="11000" width="7.375" style="25" customWidth="1"/>
    <col min="11001" max="11001" width="2.375" style="25" customWidth="1"/>
    <col min="11002" max="11002" width="23" style="25" bestFit="1" customWidth="1"/>
    <col min="11003" max="11003" width="1.375" style="25" customWidth="1"/>
    <col min="11004" max="11004" width="23" style="25" bestFit="1" customWidth="1"/>
    <col min="11005" max="11005" width="1.375" style="25" customWidth="1"/>
    <col min="11006" max="11006" width="19.375" style="25" customWidth="1"/>
    <col min="11007" max="11007" width="29.375" style="25" customWidth="1"/>
    <col min="11008" max="11251" width="9.375" style="25"/>
    <col min="11252" max="11252" width="12.375" style="25" customWidth="1"/>
    <col min="11253" max="11253" width="31.875" style="25" customWidth="1"/>
    <col min="11254" max="11254" width="5" style="25" customWidth="1"/>
    <col min="11255" max="11255" width="1.875" style="25" customWidth="1"/>
    <col min="11256" max="11256" width="7.375" style="25" customWidth="1"/>
    <col min="11257" max="11257" width="2.375" style="25" customWidth="1"/>
    <col min="11258" max="11258" width="23" style="25" bestFit="1" customWidth="1"/>
    <col min="11259" max="11259" width="1.375" style="25" customWidth="1"/>
    <col min="11260" max="11260" width="23" style="25" bestFit="1" customWidth="1"/>
    <col min="11261" max="11261" width="1.375" style="25" customWidth="1"/>
    <col min="11262" max="11262" width="19.375" style="25" customWidth="1"/>
    <col min="11263" max="11263" width="29.375" style="25" customWidth="1"/>
    <col min="11264" max="11507" width="9.375" style="25"/>
    <col min="11508" max="11508" width="12.375" style="25" customWidth="1"/>
    <col min="11509" max="11509" width="31.875" style="25" customWidth="1"/>
    <col min="11510" max="11510" width="5" style="25" customWidth="1"/>
    <col min="11511" max="11511" width="1.875" style="25" customWidth="1"/>
    <col min="11512" max="11512" width="7.375" style="25" customWidth="1"/>
    <col min="11513" max="11513" width="2.375" style="25" customWidth="1"/>
    <col min="11514" max="11514" width="23" style="25" bestFit="1" customWidth="1"/>
    <col min="11515" max="11515" width="1.375" style="25" customWidth="1"/>
    <col min="11516" max="11516" width="23" style="25" bestFit="1" customWidth="1"/>
    <col min="11517" max="11517" width="1.375" style="25" customWidth="1"/>
    <col min="11518" max="11518" width="19.375" style="25" customWidth="1"/>
    <col min="11519" max="11519" width="29.375" style="25" customWidth="1"/>
    <col min="11520" max="11763" width="9.375" style="25"/>
    <col min="11764" max="11764" width="12.375" style="25" customWidth="1"/>
    <col min="11765" max="11765" width="31.875" style="25" customWidth="1"/>
    <col min="11766" max="11766" width="5" style="25" customWidth="1"/>
    <col min="11767" max="11767" width="1.875" style="25" customWidth="1"/>
    <col min="11768" max="11768" width="7.375" style="25" customWidth="1"/>
    <col min="11769" max="11769" width="2.375" style="25" customWidth="1"/>
    <col min="11770" max="11770" width="23" style="25" bestFit="1" customWidth="1"/>
    <col min="11771" max="11771" width="1.375" style="25" customWidth="1"/>
    <col min="11772" max="11772" width="23" style="25" bestFit="1" customWidth="1"/>
    <col min="11773" max="11773" width="1.375" style="25" customWidth="1"/>
    <col min="11774" max="11774" width="19.375" style="25" customWidth="1"/>
    <col min="11775" max="11775" width="29.375" style="25" customWidth="1"/>
    <col min="11776" max="12019" width="9.375" style="25"/>
    <col min="12020" max="12020" width="12.375" style="25" customWidth="1"/>
    <col min="12021" max="12021" width="31.875" style="25" customWidth="1"/>
    <col min="12022" max="12022" width="5" style="25" customWidth="1"/>
    <col min="12023" max="12023" width="1.875" style="25" customWidth="1"/>
    <col min="12024" max="12024" width="7.375" style="25" customWidth="1"/>
    <col min="12025" max="12025" width="2.375" style="25" customWidth="1"/>
    <col min="12026" max="12026" width="23" style="25" bestFit="1" customWidth="1"/>
    <col min="12027" max="12027" width="1.375" style="25" customWidth="1"/>
    <col min="12028" max="12028" width="23" style="25" bestFit="1" customWidth="1"/>
    <col min="12029" max="12029" width="1.375" style="25" customWidth="1"/>
    <col min="12030" max="12030" width="19.375" style="25" customWidth="1"/>
    <col min="12031" max="12031" width="29.375" style="25" customWidth="1"/>
    <col min="12032" max="12275" width="9.375" style="25"/>
    <col min="12276" max="12276" width="12.375" style="25" customWidth="1"/>
    <col min="12277" max="12277" width="31.875" style="25" customWidth="1"/>
    <col min="12278" max="12278" width="5" style="25" customWidth="1"/>
    <col min="12279" max="12279" width="1.875" style="25" customWidth="1"/>
    <col min="12280" max="12280" width="7.375" style="25" customWidth="1"/>
    <col min="12281" max="12281" width="2.375" style="25" customWidth="1"/>
    <col min="12282" max="12282" width="23" style="25" bestFit="1" customWidth="1"/>
    <col min="12283" max="12283" width="1.375" style="25" customWidth="1"/>
    <col min="12284" max="12284" width="23" style="25" bestFit="1" customWidth="1"/>
    <col min="12285" max="12285" width="1.375" style="25" customWidth="1"/>
    <col min="12286" max="12286" width="19.375" style="25" customWidth="1"/>
    <col min="12287" max="12287" width="29.375" style="25" customWidth="1"/>
    <col min="12288" max="12531" width="9.375" style="25"/>
    <col min="12532" max="12532" width="12.375" style="25" customWidth="1"/>
    <col min="12533" max="12533" width="31.875" style="25" customWidth="1"/>
    <col min="12534" max="12534" width="5" style="25" customWidth="1"/>
    <col min="12535" max="12535" width="1.875" style="25" customWidth="1"/>
    <col min="12536" max="12536" width="7.375" style="25" customWidth="1"/>
    <col min="12537" max="12537" width="2.375" style="25" customWidth="1"/>
    <col min="12538" max="12538" width="23" style="25" bestFit="1" customWidth="1"/>
    <col min="12539" max="12539" width="1.375" style="25" customWidth="1"/>
    <col min="12540" max="12540" width="23" style="25" bestFit="1" customWidth="1"/>
    <col min="12541" max="12541" width="1.375" style="25" customWidth="1"/>
    <col min="12542" max="12542" width="19.375" style="25" customWidth="1"/>
    <col min="12543" max="12543" width="29.375" style="25" customWidth="1"/>
    <col min="12544" max="12787" width="9.375" style="25"/>
    <col min="12788" max="12788" width="12.375" style="25" customWidth="1"/>
    <col min="12789" max="12789" width="31.875" style="25" customWidth="1"/>
    <col min="12790" max="12790" width="5" style="25" customWidth="1"/>
    <col min="12791" max="12791" width="1.875" style="25" customWidth="1"/>
    <col min="12792" max="12792" width="7.375" style="25" customWidth="1"/>
    <col min="12793" max="12793" width="2.375" style="25" customWidth="1"/>
    <col min="12794" max="12794" width="23" style="25" bestFit="1" customWidth="1"/>
    <col min="12795" max="12795" width="1.375" style="25" customWidth="1"/>
    <col min="12796" max="12796" width="23" style="25" bestFit="1" customWidth="1"/>
    <col min="12797" max="12797" width="1.375" style="25" customWidth="1"/>
    <col min="12798" max="12798" width="19.375" style="25" customWidth="1"/>
    <col min="12799" max="12799" width="29.375" style="25" customWidth="1"/>
    <col min="12800" max="13043" width="9.375" style="25"/>
    <col min="13044" max="13044" width="12.375" style="25" customWidth="1"/>
    <col min="13045" max="13045" width="31.875" style="25" customWidth="1"/>
    <col min="13046" max="13046" width="5" style="25" customWidth="1"/>
    <col min="13047" max="13047" width="1.875" style="25" customWidth="1"/>
    <col min="13048" max="13048" width="7.375" style="25" customWidth="1"/>
    <col min="13049" max="13049" width="2.375" style="25" customWidth="1"/>
    <col min="13050" max="13050" width="23" style="25" bestFit="1" customWidth="1"/>
    <col min="13051" max="13051" width="1.375" style="25" customWidth="1"/>
    <col min="13052" max="13052" width="23" style="25" bestFit="1" customWidth="1"/>
    <col min="13053" max="13053" width="1.375" style="25" customWidth="1"/>
    <col min="13054" max="13054" width="19.375" style="25" customWidth="1"/>
    <col min="13055" max="13055" width="29.375" style="25" customWidth="1"/>
    <col min="13056" max="13299" width="9.375" style="25"/>
    <col min="13300" max="13300" width="12.375" style="25" customWidth="1"/>
    <col min="13301" max="13301" width="31.875" style="25" customWidth="1"/>
    <col min="13302" max="13302" width="5" style="25" customWidth="1"/>
    <col min="13303" max="13303" width="1.875" style="25" customWidth="1"/>
    <col min="13304" max="13304" width="7.375" style="25" customWidth="1"/>
    <col min="13305" max="13305" width="2.375" style="25" customWidth="1"/>
    <col min="13306" max="13306" width="23" style="25" bestFit="1" customWidth="1"/>
    <col min="13307" max="13307" width="1.375" style="25" customWidth="1"/>
    <col min="13308" max="13308" width="23" style="25" bestFit="1" customWidth="1"/>
    <col min="13309" max="13309" width="1.375" style="25" customWidth="1"/>
    <col min="13310" max="13310" width="19.375" style="25" customWidth="1"/>
    <col min="13311" max="13311" width="29.375" style="25" customWidth="1"/>
    <col min="13312" max="13555" width="9.375" style="25"/>
    <col min="13556" max="13556" width="12.375" style="25" customWidth="1"/>
    <col min="13557" max="13557" width="31.875" style="25" customWidth="1"/>
    <col min="13558" max="13558" width="5" style="25" customWidth="1"/>
    <col min="13559" max="13559" width="1.875" style="25" customWidth="1"/>
    <col min="13560" max="13560" width="7.375" style="25" customWidth="1"/>
    <col min="13561" max="13561" width="2.375" style="25" customWidth="1"/>
    <col min="13562" max="13562" width="23" style="25" bestFit="1" customWidth="1"/>
    <col min="13563" max="13563" width="1.375" style="25" customWidth="1"/>
    <col min="13564" max="13564" width="23" style="25" bestFit="1" customWidth="1"/>
    <col min="13565" max="13565" width="1.375" style="25" customWidth="1"/>
    <col min="13566" max="13566" width="19.375" style="25" customWidth="1"/>
    <col min="13567" max="13567" width="29.375" style="25" customWidth="1"/>
    <col min="13568" max="13811" width="9.375" style="25"/>
    <col min="13812" max="13812" width="12.375" style="25" customWidth="1"/>
    <col min="13813" max="13813" width="31.875" style="25" customWidth="1"/>
    <col min="13814" max="13814" width="5" style="25" customWidth="1"/>
    <col min="13815" max="13815" width="1.875" style="25" customWidth="1"/>
    <col min="13816" max="13816" width="7.375" style="25" customWidth="1"/>
    <col min="13817" max="13817" width="2.375" style="25" customWidth="1"/>
    <col min="13818" max="13818" width="23" style="25" bestFit="1" customWidth="1"/>
    <col min="13819" max="13819" width="1.375" style="25" customWidth="1"/>
    <col min="13820" max="13820" width="23" style="25" bestFit="1" customWidth="1"/>
    <col min="13821" max="13821" width="1.375" style="25" customWidth="1"/>
    <col min="13822" max="13822" width="19.375" style="25" customWidth="1"/>
    <col min="13823" max="13823" width="29.375" style="25" customWidth="1"/>
    <col min="13824" max="14067" width="9.375" style="25"/>
    <col min="14068" max="14068" width="12.375" style="25" customWidth="1"/>
    <col min="14069" max="14069" width="31.875" style="25" customWidth="1"/>
    <col min="14070" max="14070" width="5" style="25" customWidth="1"/>
    <col min="14071" max="14071" width="1.875" style="25" customWidth="1"/>
    <col min="14072" max="14072" width="7.375" style="25" customWidth="1"/>
    <col min="14073" max="14073" width="2.375" style="25" customWidth="1"/>
    <col min="14074" max="14074" width="23" style="25" bestFit="1" customWidth="1"/>
    <col min="14075" max="14075" width="1.375" style="25" customWidth="1"/>
    <col min="14076" max="14076" width="23" style="25" bestFit="1" customWidth="1"/>
    <col min="14077" max="14077" width="1.375" style="25" customWidth="1"/>
    <col min="14078" max="14078" width="19.375" style="25" customWidth="1"/>
    <col min="14079" max="14079" width="29.375" style="25" customWidth="1"/>
    <col min="14080" max="14323" width="9.375" style="25"/>
    <col min="14324" max="14324" width="12.375" style="25" customWidth="1"/>
    <col min="14325" max="14325" width="31.875" style="25" customWidth="1"/>
    <col min="14326" max="14326" width="5" style="25" customWidth="1"/>
    <col min="14327" max="14327" width="1.875" style="25" customWidth="1"/>
    <col min="14328" max="14328" width="7.375" style="25" customWidth="1"/>
    <col min="14329" max="14329" width="2.375" style="25" customWidth="1"/>
    <col min="14330" max="14330" width="23" style="25" bestFit="1" customWidth="1"/>
    <col min="14331" max="14331" width="1.375" style="25" customWidth="1"/>
    <col min="14332" max="14332" width="23" style="25" bestFit="1" customWidth="1"/>
    <col min="14333" max="14333" width="1.375" style="25" customWidth="1"/>
    <col min="14334" max="14334" width="19.375" style="25" customWidth="1"/>
    <col min="14335" max="14335" width="29.375" style="25" customWidth="1"/>
    <col min="14336" max="14579" width="9.375" style="25"/>
    <col min="14580" max="14580" width="12.375" style="25" customWidth="1"/>
    <col min="14581" max="14581" width="31.875" style="25" customWidth="1"/>
    <col min="14582" max="14582" width="5" style="25" customWidth="1"/>
    <col min="14583" max="14583" width="1.875" style="25" customWidth="1"/>
    <col min="14584" max="14584" width="7.375" style="25" customWidth="1"/>
    <col min="14585" max="14585" width="2.375" style="25" customWidth="1"/>
    <col min="14586" max="14586" width="23" style="25" bestFit="1" customWidth="1"/>
    <col min="14587" max="14587" width="1.375" style="25" customWidth="1"/>
    <col min="14588" max="14588" width="23" style="25" bestFit="1" customWidth="1"/>
    <col min="14589" max="14589" width="1.375" style="25" customWidth="1"/>
    <col min="14590" max="14590" width="19.375" style="25" customWidth="1"/>
    <col min="14591" max="14591" width="29.375" style="25" customWidth="1"/>
    <col min="14592" max="14835" width="9.375" style="25"/>
    <col min="14836" max="14836" width="12.375" style="25" customWidth="1"/>
    <col min="14837" max="14837" width="31.875" style="25" customWidth="1"/>
    <col min="14838" max="14838" width="5" style="25" customWidth="1"/>
    <col min="14839" max="14839" width="1.875" style="25" customWidth="1"/>
    <col min="14840" max="14840" width="7.375" style="25" customWidth="1"/>
    <col min="14841" max="14841" width="2.375" style="25" customWidth="1"/>
    <col min="14842" max="14842" width="23" style="25" bestFit="1" customWidth="1"/>
    <col min="14843" max="14843" width="1.375" style="25" customWidth="1"/>
    <col min="14844" max="14844" width="23" style="25" bestFit="1" customWidth="1"/>
    <col min="14845" max="14845" width="1.375" style="25" customWidth="1"/>
    <col min="14846" max="14846" width="19.375" style="25" customWidth="1"/>
    <col min="14847" max="14847" width="29.375" style="25" customWidth="1"/>
    <col min="14848" max="15091" width="9.375" style="25"/>
    <col min="15092" max="15092" width="12.375" style="25" customWidth="1"/>
    <col min="15093" max="15093" width="31.875" style="25" customWidth="1"/>
    <col min="15094" max="15094" width="5" style="25" customWidth="1"/>
    <col min="15095" max="15095" width="1.875" style="25" customWidth="1"/>
    <col min="15096" max="15096" width="7.375" style="25" customWidth="1"/>
    <col min="15097" max="15097" width="2.375" style="25" customWidth="1"/>
    <col min="15098" max="15098" width="23" style="25" bestFit="1" customWidth="1"/>
    <col min="15099" max="15099" width="1.375" style="25" customWidth="1"/>
    <col min="15100" max="15100" width="23" style="25" bestFit="1" customWidth="1"/>
    <col min="15101" max="15101" width="1.375" style="25" customWidth="1"/>
    <col min="15102" max="15102" width="19.375" style="25" customWidth="1"/>
    <col min="15103" max="15103" width="29.375" style="25" customWidth="1"/>
    <col min="15104" max="15347" width="9.375" style="25"/>
    <col min="15348" max="15348" width="12.375" style="25" customWidth="1"/>
    <col min="15349" max="15349" width="31.875" style="25" customWidth="1"/>
    <col min="15350" max="15350" width="5" style="25" customWidth="1"/>
    <col min="15351" max="15351" width="1.875" style="25" customWidth="1"/>
    <col min="15352" max="15352" width="7.375" style="25" customWidth="1"/>
    <col min="15353" max="15353" width="2.375" style="25" customWidth="1"/>
    <col min="15354" max="15354" width="23" style="25" bestFit="1" customWidth="1"/>
    <col min="15355" max="15355" width="1.375" style="25" customWidth="1"/>
    <col min="15356" max="15356" width="23" style="25" bestFit="1" customWidth="1"/>
    <col min="15357" max="15357" width="1.375" style="25" customWidth="1"/>
    <col min="15358" max="15358" width="19.375" style="25" customWidth="1"/>
    <col min="15359" max="15359" width="29.375" style="25" customWidth="1"/>
    <col min="15360" max="15603" width="9.375" style="25"/>
    <col min="15604" max="15604" width="12.375" style="25" customWidth="1"/>
    <col min="15605" max="15605" width="31.875" style="25" customWidth="1"/>
    <col min="15606" max="15606" width="5" style="25" customWidth="1"/>
    <col min="15607" max="15607" width="1.875" style="25" customWidth="1"/>
    <col min="15608" max="15608" width="7.375" style="25" customWidth="1"/>
    <col min="15609" max="15609" width="2.375" style="25" customWidth="1"/>
    <col min="15610" max="15610" width="23" style="25" bestFit="1" customWidth="1"/>
    <col min="15611" max="15611" width="1.375" style="25" customWidth="1"/>
    <col min="15612" max="15612" width="23" style="25" bestFit="1" customWidth="1"/>
    <col min="15613" max="15613" width="1.375" style="25" customWidth="1"/>
    <col min="15614" max="15614" width="19.375" style="25" customWidth="1"/>
    <col min="15615" max="15615" width="29.375" style="25" customWidth="1"/>
    <col min="15616" max="15859" width="9.375" style="25"/>
    <col min="15860" max="15860" width="12.375" style="25" customWidth="1"/>
    <col min="15861" max="15861" width="31.875" style="25" customWidth="1"/>
    <col min="15862" max="15862" width="5" style="25" customWidth="1"/>
    <col min="15863" max="15863" width="1.875" style="25" customWidth="1"/>
    <col min="15864" max="15864" width="7.375" style="25" customWidth="1"/>
    <col min="15865" max="15865" width="2.375" style="25" customWidth="1"/>
    <col min="15866" max="15866" width="23" style="25" bestFit="1" customWidth="1"/>
    <col min="15867" max="15867" width="1.375" style="25" customWidth="1"/>
    <col min="15868" max="15868" width="23" style="25" bestFit="1" customWidth="1"/>
    <col min="15869" max="15869" width="1.375" style="25" customWidth="1"/>
    <col min="15870" max="15870" width="19.375" style="25" customWidth="1"/>
    <col min="15871" max="15871" width="29.375" style="25" customWidth="1"/>
    <col min="15872" max="16115" width="9.375" style="25"/>
    <col min="16116" max="16116" width="12.375" style="25" customWidth="1"/>
    <col min="16117" max="16117" width="31.875" style="25" customWidth="1"/>
    <col min="16118" max="16118" width="5" style="25" customWidth="1"/>
    <col min="16119" max="16119" width="1.875" style="25" customWidth="1"/>
    <col min="16120" max="16120" width="7.375" style="25" customWidth="1"/>
    <col min="16121" max="16121" width="2.375" style="25" customWidth="1"/>
    <col min="16122" max="16122" width="23" style="25" bestFit="1" customWidth="1"/>
    <col min="16123" max="16123" width="1.375" style="25" customWidth="1"/>
    <col min="16124" max="16124" width="23" style="25" bestFit="1" customWidth="1"/>
    <col min="16125" max="16125" width="1.375" style="25" customWidth="1"/>
    <col min="16126" max="16126" width="19.375" style="25" customWidth="1"/>
    <col min="16127" max="16127" width="29.375" style="25" customWidth="1"/>
    <col min="16128" max="16384" width="9.375" style="25"/>
  </cols>
  <sheetData>
    <row r="1" spans="2:11" x14ac:dyDescent="0.2">
      <c r="B1" s="26" t="s">
        <v>89</v>
      </c>
      <c r="C1" s="26"/>
      <c r="D1" s="26"/>
      <c r="E1" s="26"/>
      <c r="F1" s="26"/>
      <c r="G1" s="26"/>
    </row>
    <row r="2" spans="2:11" x14ac:dyDescent="0.2">
      <c r="B2" s="30" t="s">
        <v>121</v>
      </c>
      <c r="C2" s="26"/>
      <c r="D2" s="26"/>
      <c r="E2" s="26"/>
      <c r="F2" s="26"/>
      <c r="G2" s="26"/>
    </row>
    <row r="3" spans="2:11" x14ac:dyDescent="0.2">
      <c r="B3" s="26" t="s">
        <v>58</v>
      </c>
      <c r="C3" s="26"/>
      <c r="D3" s="26"/>
      <c r="E3" s="26"/>
      <c r="F3" s="26"/>
      <c r="G3" s="26"/>
    </row>
    <row r="4" spans="2:11" x14ac:dyDescent="0.2">
      <c r="B4" s="26" t="s">
        <v>140</v>
      </c>
      <c r="C4" s="26"/>
      <c r="D4" s="26"/>
      <c r="E4" s="26"/>
      <c r="F4" s="26"/>
      <c r="G4" s="26"/>
    </row>
    <row r="5" spans="2:11" x14ac:dyDescent="0.2">
      <c r="B5" s="32" t="s">
        <v>19</v>
      </c>
      <c r="C5" s="27"/>
      <c r="D5" s="27"/>
      <c r="E5" s="27"/>
      <c r="F5" s="27"/>
      <c r="G5" s="27"/>
    </row>
    <row r="6" spans="2:11" hidden="1" x14ac:dyDescent="0.2">
      <c r="B6" s="26"/>
      <c r="C6" s="26"/>
      <c r="D6" s="26"/>
      <c r="E6" s="26"/>
      <c r="F6" s="26"/>
      <c r="G6" s="26"/>
    </row>
    <row r="7" spans="2:11" ht="6" customHeight="1" x14ac:dyDescent="0.2"/>
    <row r="8" spans="2:11" x14ac:dyDescent="0.2">
      <c r="B8" s="66" t="s">
        <v>6</v>
      </c>
      <c r="C8" s="116" t="s">
        <v>2</v>
      </c>
      <c r="E8" s="58" t="s">
        <v>141</v>
      </c>
      <c r="F8" s="57"/>
      <c r="G8" s="58" t="s">
        <v>72</v>
      </c>
    </row>
    <row r="9" spans="2:11" ht="24" customHeight="1" x14ac:dyDescent="0.2">
      <c r="B9" s="45" t="s">
        <v>0</v>
      </c>
      <c r="D9" s="49"/>
      <c r="E9" s="73"/>
      <c r="F9" s="35"/>
      <c r="G9" s="73"/>
    </row>
    <row r="10" spans="2:11" ht="24" customHeight="1" x14ac:dyDescent="0.2">
      <c r="B10" s="25" t="s">
        <v>20</v>
      </c>
      <c r="C10" s="1">
        <v>5</v>
      </c>
      <c r="D10" s="68"/>
      <c r="E10" s="4">
        <f>SUMIF('Trial Balance'!M:M,'الارصدة الافتتاحية'!B10,'Trial Balance'!B:B)</f>
        <v>638746.38</v>
      </c>
      <c r="F10" s="53"/>
      <c r="G10" s="4">
        <f>'5-6-7'!J9</f>
        <v>638746</v>
      </c>
      <c r="J10" s="119">
        <f>G10-E10</f>
        <v>-0.38000000000465661</v>
      </c>
      <c r="K10" s="25" t="s">
        <v>237</v>
      </c>
    </row>
    <row r="11" spans="2:11" ht="24" customHeight="1" x14ac:dyDescent="0.2">
      <c r="B11" s="25" t="s">
        <v>56</v>
      </c>
      <c r="C11" s="1"/>
      <c r="D11" s="68"/>
      <c r="E11" s="4">
        <f>SUMIF('Trial Balance'!M:M,'الارصدة الافتتاحية'!B11,'Trial Balance'!B:B)</f>
        <v>5893831.79</v>
      </c>
      <c r="F11" s="53"/>
      <c r="G11" s="4">
        <v>5893832</v>
      </c>
      <c r="J11" s="119">
        <f t="shared" ref="J11:J32" si="0">G11-E11</f>
        <v>0.2099999999627471</v>
      </c>
      <c r="K11" s="25" t="s">
        <v>237</v>
      </c>
    </row>
    <row r="12" spans="2:11" ht="24" customHeight="1" x14ac:dyDescent="0.2">
      <c r="B12" s="25" t="s">
        <v>41</v>
      </c>
      <c r="C12" s="1">
        <v>6</v>
      </c>
      <c r="D12" s="68"/>
      <c r="E12" s="4">
        <f>SUMIF('Trial Balance'!M:M,'الارصدة الافتتاحية'!B12,'Trial Balance'!B:B)</f>
        <v>109551.19</v>
      </c>
      <c r="F12" s="53"/>
      <c r="G12" s="4">
        <f>'5-6-7'!J15</f>
        <v>109551</v>
      </c>
      <c r="I12" s="34"/>
      <c r="J12" s="119">
        <f t="shared" si="0"/>
        <v>-0.19000000000232831</v>
      </c>
      <c r="K12" s="25" t="s">
        <v>237</v>
      </c>
    </row>
    <row r="13" spans="2:11" ht="24" customHeight="1" x14ac:dyDescent="0.2">
      <c r="B13" s="25" t="s">
        <v>224</v>
      </c>
      <c r="C13" s="1">
        <v>7</v>
      </c>
      <c r="D13" s="68"/>
      <c r="E13" s="4">
        <f>SUMIF('Trial Balance'!M:M,'الارصدة الافتتاحية'!B13,'Trial Balance'!B:B)</f>
        <v>13.65</v>
      </c>
      <c r="F13" s="53"/>
      <c r="G13" s="4">
        <f>'5-6-7'!J30</f>
        <v>14</v>
      </c>
      <c r="I13" s="34"/>
      <c r="J13" s="119">
        <f t="shared" si="0"/>
        <v>0.34999999999999964</v>
      </c>
      <c r="K13" s="25" t="s">
        <v>237</v>
      </c>
    </row>
    <row r="14" spans="2:11" ht="24" customHeight="1" x14ac:dyDescent="0.2">
      <c r="B14" s="25" t="s">
        <v>103</v>
      </c>
      <c r="C14" s="1"/>
      <c r="D14" s="68"/>
      <c r="E14" s="4">
        <f>SUMIF('Trial Balance'!M:M,'الارصدة الافتتاحية'!B14,'Trial Balance'!B:B)</f>
        <v>453922</v>
      </c>
      <c r="F14" s="53"/>
      <c r="G14" s="4">
        <v>453922</v>
      </c>
      <c r="J14" s="119">
        <f t="shared" si="0"/>
        <v>0</v>
      </c>
    </row>
    <row r="15" spans="2:11" ht="24" customHeight="1" x14ac:dyDescent="0.2">
      <c r="B15" s="45" t="s">
        <v>1</v>
      </c>
      <c r="C15" s="1"/>
      <c r="D15" s="68"/>
      <c r="E15" s="22">
        <f>SUM(E10:E14)</f>
        <v>7096065.0100000007</v>
      </c>
      <c r="F15" s="15"/>
      <c r="G15" s="22">
        <f>SUM(G10:G14)</f>
        <v>7096065</v>
      </c>
      <c r="J15" s="34"/>
    </row>
    <row r="16" spans="2:11" ht="24" customHeight="1" thickBot="1" x14ac:dyDescent="0.25">
      <c r="B16" s="45" t="s">
        <v>7</v>
      </c>
      <c r="C16" s="49"/>
      <c r="D16" s="49"/>
      <c r="E16" s="5">
        <f>E15</f>
        <v>7096065.0100000007</v>
      </c>
      <c r="F16" s="7"/>
      <c r="G16" s="5">
        <f>G15</f>
        <v>7096065</v>
      </c>
      <c r="J16" s="34"/>
    </row>
    <row r="17" spans="2:11" ht="25.5" customHeight="1" thickTop="1" x14ac:dyDescent="0.2">
      <c r="B17" s="66" t="s">
        <v>8</v>
      </c>
      <c r="C17" s="49"/>
      <c r="D17" s="49"/>
      <c r="E17" s="53"/>
      <c r="F17" s="74"/>
      <c r="G17" s="53"/>
      <c r="J17" s="34"/>
    </row>
    <row r="18" spans="2:11" ht="25.5" customHeight="1" x14ac:dyDescent="0.2">
      <c r="B18" s="45" t="s">
        <v>9</v>
      </c>
      <c r="C18" s="68"/>
      <c r="D18" s="68"/>
      <c r="E18" s="53"/>
      <c r="F18" s="53"/>
      <c r="G18" s="53"/>
      <c r="J18" s="34"/>
    </row>
    <row r="19" spans="2:11" ht="25.5" customHeight="1" x14ac:dyDescent="0.2">
      <c r="B19" s="75" t="s">
        <v>57</v>
      </c>
      <c r="C19" s="68"/>
      <c r="D19" s="68"/>
      <c r="E19" s="4">
        <f>-SUMIF('Trial Balance'!M:M,'الارصدة الافتتاحية'!B19,'Trial Balance'!B:B)</f>
        <v>4131505.81</v>
      </c>
      <c r="F19" s="67"/>
      <c r="G19" s="4">
        <v>4131506</v>
      </c>
      <c r="J19" s="119">
        <f t="shared" si="0"/>
        <v>0.18999999994412065</v>
      </c>
      <c r="K19" s="25" t="s">
        <v>237</v>
      </c>
    </row>
    <row r="20" spans="2:11" ht="25.5" customHeight="1" x14ac:dyDescent="0.2">
      <c r="B20" s="75" t="s">
        <v>90</v>
      </c>
      <c r="C20" s="1">
        <v>7</v>
      </c>
      <c r="D20" s="68"/>
      <c r="E20" s="4">
        <f>-SUMIF('Trial Balance'!M:M,'الارصدة الافتتاحية'!B20,'Trial Balance'!B:B)</f>
        <v>1916292.43</v>
      </c>
      <c r="F20" s="67"/>
      <c r="G20" s="4">
        <f>'5-6-7'!J39</f>
        <v>1916292</v>
      </c>
      <c r="J20" s="119">
        <f t="shared" si="0"/>
        <v>-0.42999999993480742</v>
      </c>
      <c r="K20" s="25" t="s">
        <v>237</v>
      </c>
    </row>
    <row r="21" spans="2:11" ht="25.5" customHeight="1" x14ac:dyDescent="0.2">
      <c r="B21" s="25" t="s">
        <v>92</v>
      </c>
      <c r="C21" s="1">
        <v>8</v>
      </c>
      <c r="D21" s="68"/>
      <c r="E21" s="4">
        <f>-SUMIF('Trial Balance'!M:M,'الارصدة الافتتاحية'!B21,'Trial Balance'!B:B)</f>
        <v>2059954.65</v>
      </c>
      <c r="F21" s="53"/>
      <c r="G21" s="4">
        <f>'8-9'!F10</f>
        <v>2059955</v>
      </c>
      <c r="J21" s="119">
        <f t="shared" si="0"/>
        <v>0.35000000009313226</v>
      </c>
      <c r="K21" s="25" t="s">
        <v>237</v>
      </c>
    </row>
    <row r="22" spans="2:11" ht="25.5" customHeight="1" x14ac:dyDescent="0.2">
      <c r="B22" s="33" t="s">
        <v>91</v>
      </c>
      <c r="C22" s="1">
        <v>9</v>
      </c>
      <c r="D22" s="68"/>
      <c r="E22" s="4">
        <f>-SUMIF('Trial Balance'!M:M,'الارصدة الافتتاحية'!B22,'Trial Balance'!B:B)</f>
        <v>11341</v>
      </c>
      <c r="F22" s="52"/>
      <c r="G22" s="2">
        <f>'8-9'!F33</f>
        <v>11341</v>
      </c>
      <c r="J22" s="119">
        <f t="shared" si="0"/>
        <v>0</v>
      </c>
      <c r="K22" s="119"/>
    </row>
    <row r="23" spans="2:11" ht="25.5" customHeight="1" x14ac:dyDescent="0.2">
      <c r="B23" s="45" t="s">
        <v>10</v>
      </c>
      <c r="C23" s="68"/>
      <c r="D23" s="68"/>
      <c r="E23" s="117">
        <f>SUM(E19:E22)</f>
        <v>8119093.8900000006</v>
      </c>
      <c r="F23" s="12"/>
      <c r="G23" s="22">
        <f>SUM(G19:G22)</f>
        <v>8119094</v>
      </c>
      <c r="J23" s="34"/>
    </row>
    <row r="24" spans="2:11" ht="12.6" customHeight="1" x14ac:dyDescent="0.2">
      <c r="B24" s="45"/>
      <c r="C24" s="68"/>
      <c r="D24" s="68"/>
      <c r="E24" s="7"/>
      <c r="F24" s="15"/>
      <c r="G24" s="7"/>
      <c r="J24" s="34"/>
    </row>
    <row r="25" spans="2:11" x14ac:dyDescent="0.2">
      <c r="B25" s="66" t="s">
        <v>11</v>
      </c>
      <c r="C25" s="68"/>
      <c r="D25" s="68"/>
      <c r="E25" s="6"/>
      <c r="F25" s="53"/>
      <c r="G25" s="6"/>
      <c r="J25" s="34"/>
    </row>
    <row r="26" spans="2:11" ht="21.75" customHeight="1" x14ac:dyDescent="0.2">
      <c r="B26" s="25" t="s">
        <v>36</v>
      </c>
      <c r="C26" s="1">
        <v>10</v>
      </c>
      <c r="D26" s="68"/>
      <c r="E26" s="4">
        <f>-SUMIF('Trial Balance'!M:M,'الارصدة الافتتاحية'!B26,'Trial Balance'!B:B)</f>
        <v>61738</v>
      </c>
      <c r="F26" s="67"/>
      <c r="G26" s="4">
        <f>'10-11-12-13'!H11</f>
        <v>61738</v>
      </c>
      <c r="J26" s="119">
        <f t="shared" si="0"/>
        <v>0</v>
      </c>
    </row>
    <row r="27" spans="2:11" ht="21.75" customHeight="1" x14ac:dyDescent="0.2">
      <c r="B27" s="45" t="s">
        <v>12</v>
      </c>
      <c r="C27" s="1"/>
      <c r="D27" s="68"/>
      <c r="E27" s="76">
        <f>SUM(E26:E26)</f>
        <v>61738</v>
      </c>
      <c r="F27" s="12"/>
      <c r="G27" s="76">
        <f>SUM(G26:G26)</f>
        <v>61738</v>
      </c>
      <c r="J27" s="34"/>
    </row>
    <row r="28" spans="2:11" ht="21.75" customHeight="1" thickBot="1" x14ac:dyDescent="0.25">
      <c r="B28" s="45" t="s">
        <v>13</v>
      </c>
      <c r="C28" s="1"/>
      <c r="D28" s="68"/>
      <c r="E28" s="16">
        <f>E23+E27</f>
        <v>8180831.8900000006</v>
      </c>
      <c r="F28" s="53"/>
      <c r="G28" s="16">
        <f>G27+G23</f>
        <v>8180832</v>
      </c>
      <c r="J28" s="34"/>
    </row>
    <row r="29" spans="2:11" ht="21" thickTop="1" x14ac:dyDescent="0.2">
      <c r="B29" s="66" t="s">
        <v>14</v>
      </c>
      <c r="C29" s="1"/>
      <c r="D29" s="68"/>
      <c r="E29" s="4"/>
      <c r="F29" s="53"/>
      <c r="G29" s="4"/>
      <c r="J29" s="34"/>
    </row>
    <row r="30" spans="2:11" ht="24.75" customHeight="1" x14ac:dyDescent="0.2">
      <c r="B30" s="25" t="s">
        <v>4</v>
      </c>
      <c r="C30" s="1">
        <v>11</v>
      </c>
      <c r="D30" s="68"/>
      <c r="E30" s="4">
        <f>-SUMIF('Trial Balance'!M:M,'الارصدة الافتتاحية'!B30,'Trial Balance'!B:B)</f>
        <v>300000</v>
      </c>
      <c r="F30" s="67"/>
      <c r="G30" s="4">
        <f>'قائمة التغيرات'!C14</f>
        <v>300000</v>
      </c>
      <c r="J30" s="119">
        <f t="shared" si="0"/>
        <v>0</v>
      </c>
    </row>
    <row r="31" spans="2:11" ht="24.75" customHeight="1" x14ac:dyDescent="0.2">
      <c r="B31" s="25" t="s">
        <v>42</v>
      </c>
      <c r="C31" s="1"/>
      <c r="D31" s="68"/>
      <c r="E31" s="4">
        <f>-SUMIF('Trial Balance'!M:M,'الارصدة الافتتاحية'!B31,'Trial Balance'!B:B)</f>
        <v>22609</v>
      </c>
      <c r="F31" s="67"/>
      <c r="G31" s="4">
        <f>'قائمة التغيرات'!E14</f>
        <v>22609</v>
      </c>
      <c r="J31" s="119">
        <f t="shared" si="0"/>
        <v>0</v>
      </c>
    </row>
    <row r="32" spans="2:11" ht="24.75" customHeight="1" x14ac:dyDescent="0.2">
      <c r="B32" s="25" t="s">
        <v>93</v>
      </c>
      <c r="C32" s="68"/>
      <c r="D32" s="68"/>
      <c r="E32" s="4">
        <f>-SUMIF('Trial Balance'!M:M,'الارصدة الافتتاحية'!B32,'Trial Balance'!B:B)</f>
        <v>-1407375.88</v>
      </c>
      <c r="F32" s="53"/>
      <c r="G32" s="77">
        <f>'قائمة التغيرات'!G14</f>
        <v>-1407376</v>
      </c>
      <c r="J32" s="119">
        <f t="shared" si="0"/>
        <v>-0.12000000011175871</v>
      </c>
      <c r="K32" s="25" t="s">
        <v>237</v>
      </c>
    </row>
    <row r="33" spans="2:7" ht="24.75" customHeight="1" x14ac:dyDescent="0.2">
      <c r="B33" s="45" t="s">
        <v>15</v>
      </c>
      <c r="C33" s="68"/>
      <c r="D33" s="68"/>
      <c r="E33" s="78">
        <f>SUM(E30:E32)</f>
        <v>-1084766.8799999999</v>
      </c>
      <c r="F33" s="53"/>
      <c r="G33" s="78">
        <f>SUM(G30:G32)</f>
        <v>-1084767</v>
      </c>
    </row>
    <row r="34" spans="2:7" ht="24.75" customHeight="1" thickBot="1" x14ac:dyDescent="0.25">
      <c r="B34" s="45" t="s">
        <v>16</v>
      </c>
      <c r="C34" s="68"/>
      <c r="D34" s="68"/>
      <c r="E34" s="8">
        <f>E28+E33</f>
        <v>7096065.0100000007</v>
      </c>
      <c r="F34" s="7"/>
      <c r="G34" s="8">
        <f>G28+G33</f>
        <v>7096065</v>
      </c>
    </row>
    <row r="35" spans="2:7" ht="24.75" customHeight="1" thickTop="1" x14ac:dyDescent="0.2">
      <c r="B35" s="45"/>
      <c r="C35" s="68"/>
      <c r="D35" s="68"/>
      <c r="E35" s="7"/>
      <c r="F35" s="7"/>
      <c r="G35" s="7"/>
    </row>
    <row r="36" spans="2:7" x14ac:dyDescent="0.2">
      <c r="B36" s="152" t="s">
        <v>111</v>
      </c>
      <c r="C36" s="152"/>
      <c r="D36" s="152"/>
      <c r="E36" s="152"/>
      <c r="F36" s="152"/>
      <c r="G36" s="152"/>
    </row>
    <row r="37" spans="2:7" x14ac:dyDescent="0.2">
      <c r="B37" s="153">
        <v>5</v>
      </c>
      <c r="C37" s="153"/>
      <c r="D37" s="153"/>
      <c r="E37" s="153"/>
      <c r="F37" s="153"/>
      <c r="G37" s="153"/>
    </row>
    <row r="39" spans="2:7" x14ac:dyDescent="0.2">
      <c r="B39" s="45"/>
      <c r="C39" s="68"/>
      <c r="D39" s="68"/>
      <c r="E39" s="7">
        <f>E34-E16</f>
        <v>0</v>
      </c>
      <c r="F39" s="68"/>
      <c r="G39" s="7">
        <f>G34-G16</f>
        <v>0</v>
      </c>
    </row>
  </sheetData>
  <mergeCells count="2">
    <mergeCell ref="B36:G36"/>
    <mergeCell ref="B37:G37"/>
  </mergeCells>
  <printOptions horizontalCentered="1"/>
  <pageMargins left="0.43307086614173229" right="0.27559055118110237" top="0.62992125984251968" bottom="0" header="0.23622047244094491" footer="0"/>
  <pageSetup paperSize="9" scale="95" firstPageNumber="5"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45"/>
  <sheetViews>
    <sheetView rightToLeft="1" zoomScale="90" zoomScaleNormal="90" zoomScaleSheetLayoutView="190" zoomScalePageLayoutView="90" workbookViewId="0">
      <selection activeCell="E31" sqref="E31"/>
    </sheetView>
  </sheetViews>
  <sheetFormatPr defaultColWidth="9.375" defaultRowHeight="20.25" x14ac:dyDescent="0.2"/>
  <cols>
    <col min="1" max="1" width="2.125" style="25" customWidth="1"/>
    <col min="2" max="2" width="37.5" style="25" customWidth="1"/>
    <col min="3" max="3" width="6.75" style="25" customWidth="1"/>
    <col min="4" max="4" width="1.625" style="25" customWidth="1"/>
    <col min="5" max="5" width="13.375" style="25" customWidth="1"/>
    <col min="6" max="6" width="1.75" style="25" customWidth="1"/>
    <col min="7" max="7" width="13.375" style="33" customWidth="1"/>
    <col min="8" max="8" width="2.125" style="25" customWidth="1"/>
    <col min="9" max="9" width="9.375" style="25"/>
    <col min="10" max="10" width="12.625" style="25" customWidth="1"/>
    <col min="11" max="250" width="9.375" style="25"/>
    <col min="251" max="251" width="12.375" style="25" customWidth="1"/>
    <col min="252" max="252" width="31.875" style="25" customWidth="1"/>
    <col min="253" max="253" width="5" style="25" customWidth="1"/>
    <col min="254" max="254" width="1.875" style="25" customWidth="1"/>
    <col min="255" max="255" width="7.375" style="25" customWidth="1"/>
    <col min="256" max="256" width="2.375" style="25" customWidth="1"/>
    <col min="257" max="257" width="23" style="25" bestFit="1" customWidth="1"/>
    <col min="258" max="258" width="1.375" style="25" customWidth="1"/>
    <col min="259" max="259" width="23" style="25" bestFit="1" customWidth="1"/>
    <col min="260" max="260" width="1.375" style="25" customWidth="1"/>
    <col min="261" max="261" width="19.375" style="25" customWidth="1"/>
    <col min="262" max="262" width="29.375" style="25" customWidth="1"/>
    <col min="263" max="506" width="9.375" style="25"/>
    <col min="507" max="507" width="12.375" style="25" customWidth="1"/>
    <col min="508" max="508" width="31.875" style="25" customWidth="1"/>
    <col min="509" max="509" width="5" style="25" customWidth="1"/>
    <col min="510" max="510" width="1.875" style="25" customWidth="1"/>
    <col min="511" max="511" width="7.375" style="25" customWidth="1"/>
    <col min="512" max="512" width="2.375" style="25" customWidth="1"/>
    <col min="513" max="513" width="23" style="25" bestFit="1" customWidth="1"/>
    <col min="514" max="514" width="1.375" style="25" customWidth="1"/>
    <col min="515" max="515" width="23" style="25" bestFit="1" customWidth="1"/>
    <col min="516" max="516" width="1.375" style="25" customWidth="1"/>
    <col min="517" max="517" width="19.375" style="25" customWidth="1"/>
    <col min="518" max="518" width="29.375" style="25" customWidth="1"/>
    <col min="519" max="762" width="9.375" style="25"/>
    <col min="763" max="763" width="12.375" style="25" customWidth="1"/>
    <col min="764" max="764" width="31.875" style="25" customWidth="1"/>
    <col min="765" max="765" width="5" style="25" customWidth="1"/>
    <col min="766" max="766" width="1.875" style="25" customWidth="1"/>
    <col min="767" max="767" width="7.375" style="25" customWidth="1"/>
    <col min="768" max="768" width="2.375" style="25" customWidth="1"/>
    <col min="769" max="769" width="23" style="25" bestFit="1" customWidth="1"/>
    <col min="770" max="770" width="1.375" style="25" customWidth="1"/>
    <col min="771" max="771" width="23" style="25" bestFit="1" customWidth="1"/>
    <col min="772" max="772" width="1.375" style="25" customWidth="1"/>
    <col min="773" max="773" width="19.375" style="25" customWidth="1"/>
    <col min="774" max="774" width="29.375" style="25" customWidth="1"/>
    <col min="775" max="1018" width="9.375" style="25"/>
    <col min="1019" max="1019" width="12.375" style="25" customWidth="1"/>
    <col min="1020" max="1020" width="31.875" style="25" customWidth="1"/>
    <col min="1021" max="1021" width="5" style="25" customWidth="1"/>
    <col min="1022" max="1022" width="1.875" style="25" customWidth="1"/>
    <col min="1023" max="1023" width="7.375" style="25" customWidth="1"/>
    <col min="1024" max="1024" width="2.375" style="25" customWidth="1"/>
    <col min="1025" max="1025" width="23" style="25" bestFit="1" customWidth="1"/>
    <col min="1026" max="1026" width="1.375" style="25" customWidth="1"/>
    <col min="1027" max="1027" width="23" style="25" bestFit="1" customWidth="1"/>
    <col min="1028" max="1028" width="1.375" style="25" customWidth="1"/>
    <col min="1029" max="1029" width="19.375" style="25" customWidth="1"/>
    <col min="1030" max="1030" width="29.375" style="25" customWidth="1"/>
    <col min="1031" max="1274" width="9.375" style="25"/>
    <col min="1275" max="1275" width="12.375" style="25" customWidth="1"/>
    <col min="1276" max="1276" width="31.875" style="25" customWidth="1"/>
    <col min="1277" max="1277" width="5" style="25" customWidth="1"/>
    <col min="1278" max="1278" width="1.875" style="25" customWidth="1"/>
    <col min="1279" max="1279" width="7.375" style="25" customWidth="1"/>
    <col min="1280" max="1280" width="2.375" style="25" customWidth="1"/>
    <col min="1281" max="1281" width="23" style="25" bestFit="1" customWidth="1"/>
    <col min="1282" max="1282" width="1.375" style="25" customWidth="1"/>
    <col min="1283" max="1283" width="23" style="25" bestFit="1" customWidth="1"/>
    <col min="1284" max="1284" width="1.375" style="25" customWidth="1"/>
    <col min="1285" max="1285" width="19.375" style="25" customWidth="1"/>
    <col min="1286" max="1286" width="29.375" style="25" customWidth="1"/>
    <col min="1287" max="1530" width="9.375" style="25"/>
    <col min="1531" max="1531" width="12.375" style="25" customWidth="1"/>
    <col min="1532" max="1532" width="31.875" style="25" customWidth="1"/>
    <col min="1533" max="1533" width="5" style="25" customWidth="1"/>
    <col min="1534" max="1534" width="1.875" style="25" customWidth="1"/>
    <col min="1535" max="1535" width="7.375" style="25" customWidth="1"/>
    <col min="1536" max="1536" width="2.375" style="25" customWidth="1"/>
    <col min="1537" max="1537" width="23" style="25" bestFit="1" customWidth="1"/>
    <col min="1538" max="1538" width="1.375" style="25" customWidth="1"/>
    <col min="1539" max="1539" width="23" style="25" bestFit="1" customWidth="1"/>
    <col min="1540" max="1540" width="1.375" style="25" customWidth="1"/>
    <col min="1541" max="1541" width="19.375" style="25" customWidth="1"/>
    <col min="1542" max="1542" width="29.375" style="25" customWidth="1"/>
    <col min="1543" max="1786" width="9.375" style="25"/>
    <col min="1787" max="1787" width="12.375" style="25" customWidth="1"/>
    <col min="1788" max="1788" width="31.875" style="25" customWidth="1"/>
    <col min="1789" max="1789" width="5" style="25" customWidth="1"/>
    <col min="1790" max="1790" width="1.875" style="25" customWidth="1"/>
    <col min="1791" max="1791" width="7.375" style="25" customWidth="1"/>
    <col min="1792" max="1792" width="2.375" style="25" customWidth="1"/>
    <col min="1793" max="1793" width="23" style="25" bestFit="1" customWidth="1"/>
    <col min="1794" max="1794" width="1.375" style="25" customWidth="1"/>
    <col min="1795" max="1795" width="23" style="25" bestFit="1" customWidth="1"/>
    <col min="1796" max="1796" width="1.375" style="25" customWidth="1"/>
    <col min="1797" max="1797" width="19.375" style="25" customWidth="1"/>
    <col min="1798" max="1798" width="29.375" style="25" customWidth="1"/>
    <col min="1799" max="2042" width="9.375" style="25"/>
    <col min="2043" max="2043" width="12.375" style="25" customWidth="1"/>
    <col min="2044" max="2044" width="31.875" style="25" customWidth="1"/>
    <col min="2045" max="2045" width="5" style="25" customWidth="1"/>
    <col min="2046" max="2046" width="1.875" style="25" customWidth="1"/>
    <col min="2047" max="2047" width="7.375" style="25" customWidth="1"/>
    <col min="2048" max="2048" width="2.375" style="25" customWidth="1"/>
    <col min="2049" max="2049" width="23" style="25" bestFit="1" customWidth="1"/>
    <col min="2050" max="2050" width="1.375" style="25" customWidth="1"/>
    <col min="2051" max="2051" width="23" style="25" bestFit="1" customWidth="1"/>
    <col min="2052" max="2052" width="1.375" style="25" customWidth="1"/>
    <col min="2053" max="2053" width="19.375" style="25" customWidth="1"/>
    <col min="2054" max="2054" width="29.375" style="25" customWidth="1"/>
    <col min="2055" max="2298" width="9.375" style="25"/>
    <col min="2299" max="2299" width="12.375" style="25" customWidth="1"/>
    <col min="2300" max="2300" width="31.875" style="25" customWidth="1"/>
    <col min="2301" max="2301" width="5" style="25" customWidth="1"/>
    <col min="2302" max="2302" width="1.875" style="25" customWidth="1"/>
    <col min="2303" max="2303" width="7.375" style="25" customWidth="1"/>
    <col min="2304" max="2304" width="2.375" style="25" customWidth="1"/>
    <col min="2305" max="2305" width="23" style="25" bestFit="1" customWidth="1"/>
    <col min="2306" max="2306" width="1.375" style="25" customWidth="1"/>
    <col min="2307" max="2307" width="23" style="25" bestFit="1" customWidth="1"/>
    <col min="2308" max="2308" width="1.375" style="25" customWidth="1"/>
    <col min="2309" max="2309" width="19.375" style="25" customWidth="1"/>
    <col min="2310" max="2310" width="29.375" style="25" customWidth="1"/>
    <col min="2311" max="2554" width="9.375" style="25"/>
    <col min="2555" max="2555" width="12.375" style="25" customWidth="1"/>
    <col min="2556" max="2556" width="31.875" style="25" customWidth="1"/>
    <col min="2557" max="2557" width="5" style="25" customWidth="1"/>
    <col min="2558" max="2558" width="1.875" style="25" customWidth="1"/>
    <col min="2559" max="2559" width="7.375" style="25" customWidth="1"/>
    <col min="2560" max="2560" width="2.375" style="25" customWidth="1"/>
    <col min="2561" max="2561" width="23" style="25" bestFit="1" customWidth="1"/>
    <col min="2562" max="2562" width="1.375" style="25" customWidth="1"/>
    <col min="2563" max="2563" width="23" style="25" bestFit="1" customWidth="1"/>
    <col min="2564" max="2564" width="1.375" style="25" customWidth="1"/>
    <col min="2565" max="2565" width="19.375" style="25" customWidth="1"/>
    <col min="2566" max="2566" width="29.375" style="25" customWidth="1"/>
    <col min="2567" max="2810" width="9.375" style="25"/>
    <col min="2811" max="2811" width="12.375" style="25" customWidth="1"/>
    <col min="2812" max="2812" width="31.875" style="25" customWidth="1"/>
    <col min="2813" max="2813" width="5" style="25" customWidth="1"/>
    <col min="2814" max="2814" width="1.875" style="25" customWidth="1"/>
    <col min="2815" max="2815" width="7.375" style="25" customWidth="1"/>
    <col min="2816" max="2816" width="2.375" style="25" customWidth="1"/>
    <col min="2817" max="2817" width="23" style="25" bestFit="1" customWidth="1"/>
    <col min="2818" max="2818" width="1.375" style="25" customWidth="1"/>
    <col min="2819" max="2819" width="23" style="25" bestFit="1" customWidth="1"/>
    <col min="2820" max="2820" width="1.375" style="25" customWidth="1"/>
    <col min="2821" max="2821" width="19.375" style="25" customWidth="1"/>
    <col min="2822" max="2822" width="29.375" style="25" customWidth="1"/>
    <col min="2823" max="3066" width="9.375" style="25"/>
    <col min="3067" max="3067" width="12.375" style="25" customWidth="1"/>
    <col min="3068" max="3068" width="31.875" style="25" customWidth="1"/>
    <col min="3069" max="3069" width="5" style="25" customWidth="1"/>
    <col min="3070" max="3070" width="1.875" style="25" customWidth="1"/>
    <col min="3071" max="3071" width="7.375" style="25" customWidth="1"/>
    <col min="3072" max="3072" width="2.375" style="25" customWidth="1"/>
    <col min="3073" max="3073" width="23" style="25" bestFit="1" customWidth="1"/>
    <col min="3074" max="3074" width="1.375" style="25" customWidth="1"/>
    <col min="3075" max="3075" width="23" style="25" bestFit="1" customWidth="1"/>
    <col min="3076" max="3076" width="1.375" style="25" customWidth="1"/>
    <col min="3077" max="3077" width="19.375" style="25" customWidth="1"/>
    <col min="3078" max="3078" width="29.375" style="25" customWidth="1"/>
    <col min="3079" max="3322" width="9.375" style="25"/>
    <col min="3323" max="3323" width="12.375" style="25" customWidth="1"/>
    <col min="3324" max="3324" width="31.875" style="25" customWidth="1"/>
    <col min="3325" max="3325" width="5" style="25" customWidth="1"/>
    <col min="3326" max="3326" width="1.875" style="25" customWidth="1"/>
    <col min="3327" max="3327" width="7.375" style="25" customWidth="1"/>
    <col min="3328" max="3328" width="2.375" style="25" customWidth="1"/>
    <col min="3329" max="3329" width="23" style="25" bestFit="1" customWidth="1"/>
    <col min="3330" max="3330" width="1.375" style="25" customWidth="1"/>
    <col min="3331" max="3331" width="23" style="25" bestFit="1" customWidth="1"/>
    <col min="3332" max="3332" width="1.375" style="25" customWidth="1"/>
    <col min="3333" max="3333" width="19.375" style="25" customWidth="1"/>
    <col min="3334" max="3334" width="29.375" style="25" customWidth="1"/>
    <col min="3335" max="3578" width="9.375" style="25"/>
    <col min="3579" max="3579" width="12.375" style="25" customWidth="1"/>
    <col min="3580" max="3580" width="31.875" style="25" customWidth="1"/>
    <col min="3581" max="3581" width="5" style="25" customWidth="1"/>
    <col min="3582" max="3582" width="1.875" style="25" customWidth="1"/>
    <col min="3583" max="3583" width="7.375" style="25" customWidth="1"/>
    <col min="3584" max="3584" width="2.375" style="25" customWidth="1"/>
    <col min="3585" max="3585" width="23" style="25" bestFit="1" customWidth="1"/>
    <col min="3586" max="3586" width="1.375" style="25" customWidth="1"/>
    <col min="3587" max="3587" width="23" style="25" bestFit="1" customWidth="1"/>
    <col min="3588" max="3588" width="1.375" style="25" customWidth="1"/>
    <col min="3589" max="3589" width="19.375" style="25" customWidth="1"/>
    <col min="3590" max="3590" width="29.375" style="25" customWidth="1"/>
    <col min="3591" max="3834" width="9.375" style="25"/>
    <col min="3835" max="3835" width="12.375" style="25" customWidth="1"/>
    <col min="3836" max="3836" width="31.875" style="25" customWidth="1"/>
    <col min="3837" max="3837" width="5" style="25" customWidth="1"/>
    <col min="3838" max="3838" width="1.875" style="25" customWidth="1"/>
    <col min="3839" max="3839" width="7.375" style="25" customWidth="1"/>
    <col min="3840" max="3840" width="2.375" style="25" customWidth="1"/>
    <col min="3841" max="3841" width="23" style="25" bestFit="1" customWidth="1"/>
    <col min="3842" max="3842" width="1.375" style="25" customWidth="1"/>
    <col min="3843" max="3843" width="23" style="25" bestFit="1" customWidth="1"/>
    <col min="3844" max="3844" width="1.375" style="25" customWidth="1"/>
    <col min="3845" max="3845" width="19.375" style="25" customWidth="1"/>
    <col min="3846" max="3846" width="29.375" style="25" customWidth="1"/>
    <col min="3847" max="4090" width="9.375" style="25"/>
    <col min="4091" max="4091" width="12.375" style="25" customWidth="1"/>
    <col min="4092" max="4092" width="31.875" style="25" customWidth="1"/>
    <col min="4093" max="4093" width="5" style="25" customWidth="1"/>
    <col min="4094" max="4094" width="1.875" style="25" customWidth="1"/>
    <col min="4095" max="4095" width="7.375" style="25" customWidth="1"/>
    <col min="4096" max="4096" width="2.375" style="25" customWidth="1"/>
    <col min="4097" max="4097" width="23" style="25" bestFit="1" customWidth="1"/>
    <col min="4098" max="4098" width="1.375" style="25" customWidth="1"/>
    <col min="4099" max="4099" width="23" style="25" bestFit="1" customWidth="1"/>
    <col min="4100" max="4100" width="1.375" style="25" customWidth="1"/>
    <col min="4101" max="4101" width="19.375" style="25" customWidth="1"/>
    <col min="4102" max="4102" width="29.375" style="25" customWidth="1"/>
    <col min="4103" max="4346" width="9.375" style="25"/>
    <col min="4347" max="4347" width="12.375" style="25" customWidth="1"/>
    <col min="4348" max="4348" width="31.875" style="25" customWidth="1"/>
    <col min="4349" max="4349" width="5" style="25" customWidth="1"/>
    <col min="4350" max="4350" width="1.875" style="25" customWidth="1"/>
    <col min="4351" max="4351" width="7.375" style="25" customWidth="1"/>
    <col min="4352" max="4352" width="2.375" style="25" customWidth="1"/>
    <col min="4353" max="4353" width="23" style="25" bestFit="1" customWidth="1"/>
    <col min="4354" max="4354" width="1.375" style="25" customWidth="1"/>
    <col min="4355" max="4355" width="23" style="25" bestFit="1" customWidth="1"/>
    <col min="4356" max="4356" width="1.375" style="25" customWidth="1"/>
    <col min="4357" max="4357" width="19.375" style="25" customWidth="1"/>
    <col min="4358" max="4358" width="29.375" style="25" customWidth="1"/>
    <col min="4359" max="4602" width="9.375" style="25"/>
    <col min="4603" max="4603" width="12.375" style="25" customWidth="1"/>
    <col min="4604" max="4604" width="31.875" style="25" customWidth="1"/>
    <col min="4605" max="4605" width="5" style="25" customWidth="1"/>
    <col min="4606" max="4606" width="1.875" style="25" customWidth="1"/>
    <col min="4607" max="4607" width="7.375" style="25" customWidth="1"/>
    <col min="4608" max="4608" width="2.375" style="25" customWidth="1"/>
    <col min="4609" max="4609" width="23" style="25" bestFit="1" customWidth="1"/>
    <col min="4610" max="4610" width="1.375" style="25" customWidth="1"/>
    <col min="4611" max="4611" width="23" style="25" bestFit="1" customWidth="1"/>
    <col min="4612" max="4612" width="1.375" style="25" customWidth="1"/>
    <col min="4613" max="4613" width="19.375" style="25" customWidth="1"/>
    <col min="4614" max="4614" width="29.375" style="25" customWidth="1"/>
    <col min="4615" max="4858" width="9.375" style="25"/>
    <col min="4859" max="4859" width="12.375" style="25" customWidth="1"/>
    <col min="4860" max="4860" width="31.875" style="25" customWidth="1"/>
    <col min="4861" max="4861" width="5" style="25" customWidth="1"/>
    <col min="4862" max="4862" width="1.875" style="25" customWidth="1"/>
    <col min="4863" max="4863" width="7.375" style="25" customWidth="1"/>
    <col min="4864" max="4864" width="2.375" style="25" customWidth="1"/>
    <col min="4865" max="4865" width="23" style="25" bestFit="1" customWidth="1"/>
    <col min="4866" max="4866" width="1.375" style="25" customWidth="1"/>
    <col min="4867" max="4867" width="23" style="25" bestFit="1" customWidth="1"/>
    <col min="4868" max="4868" width="1.375" style="25" customWidth="1"/>
    <col min="4869" max="4869" width="19.375" style="25" customWidth="1"/>
    <col min="4870" max="4870" width="29.375" style="25" customWidth="1"/>
    <col min="4871" max="5114" width="9.375" style="25"/>
    <col min="5115" max="5115" width="12.375" style="25" customWidth="1"/>
    <col min="5116" max="5116" width="31.875" style="25" customWidth="1"/>
    <col min="5117" max="5117" width="5" style="25" customWidth="1"/>
    <col min="5118" max="5118" width="1.875" style="25" customWidth="1"/>
    <col min="5119" max="5119" width="7.375" style="25" customWidth="1"/>
    <col min="5120" max="5120" width="2.375" style="25" customWidth="1"/>
    <col min="5121" max="5121" width="23" style="25" bestFit="1" customWidth="1"/>
    <col min="5122" max="5122" width="1.375" style="25" customWidth="1"/>
    <col min="5123" max="5123" width="23" style="25" bestFit="1" customWidth="1"/>
    <col min="5124" max="5124" width="1.375" style="25" customWidth="1"/>
    <col min="5125" max="5125" width="19.375" style="25" customWidth="1"/>
    <col min="5126" max="5126" width="29.375" style="25" customWidth="1"/>
    <col min="5127" max="5370" width="9.375" style="25"/>
    <col min="5371" max="5371" width="12.375" style="25" customWidth="1"/>
    <col min="5372" max="5372" width="31.875" style="25" customWidth="1"/>
    <col min="5373" max="5373" width="5" style="25" customWidth="1"/>
    <col min="5374" max="5374" width="1.875" style="25" customWidth="1"/>
    <col min="5375" max="5375" width="7.375" style="25" customWidth="1"/>
    <col min="5376" max="5376" width="2.375" style="25" customWidth="1"/>
    <col min="5377" max="5377" width="23" style="25" bestFit="1" customWidth="1"/>
    <col min="5378" max="5378" width="1.375" style="25" customWidth="1"/>
    <col min="5379" max="5379" width="23" style="25" bestFit="1" customWidth="1"/>
    <col min="5380" max="5380" width="1.375" style="25" customWidth="1"/>
    <col min="5381" max="5381" width="19.375" style="25" customWidth="1"/>
    <col min="5382" max="5382" width="29.375" style="25" customWidth="1"/>
    <col min="5383" max="5626" width="9.375" style="25"/>
    <col min="5627" max="5627" width="12.375" style="25" customWidth="1"/>
    <col min="5628" max="5628" width="31.875" style="25" customWidth="1"/>
    <col min="5629" max="5629" width="5" style="25" customWidth="1"/>
    <col min="5630" max="5630" width="1.875" style="25" customWidth="1"/>
    <col min="5631" max="5631" width="7.375" style="25" customWidth="1"/>
    <col min="5632" max="5632" width="2.375" style="25" customWidth="1"/>
    <col min="5633" max="5633" width="23" style="25" bestFit="1" customWidth="1"/>
    <col min="5634" max="5634" width="1.375" style="25" customWidth="1"/>
    <col min="5635" max="5635" width="23" style="25" bestFit="1" customWidth="1"/>
    <col min="5636" max="5636" width="1.375" style="25" customWidth="1"/>
    <col min="5637" max="5637" width="19.375" style="25" customWidth="1"/>
    <col min="5638" max="5638" width="29.375" style="25" customWidth="1"/>
    <col min="5639" max="5882" width="9.375" style="25"/>
    <col min="5883" max="5883" width="12.375" style="25" customWidth="1"/>
    <col min="5884" max="5884" width="31.875" style="25" customWidth="1"/>
    <col min="5885" max="5885" width="5" style="25" customWidth="1"/>
    <col min="5886" max="5886" width="1.875" style="25" customWidth="1"/>
    <col min="5887" max="5887" width="7.375" style="25" customWidth="1"/>
    <col min="5888" max="5888" width="2.375" style="25" customWidth="1"/>
    <col min="5889" max="5889" width="23" style="25" bestFit="1" customWidth="1"/>
    <col min="5890" max="5890" width="1.375" style="25" customWidth="1"/>
    <col min="5891" max="5891" width="23" style="25" bestFit="1" customWidth="1"/>
    <col min="5892" max="5892" width="1.375" style="25" customWidth="1"/>
    <col min="5893" max="5893" width="19.375" style="25" customWidth="1"/>
    <col min="5894" max="5894" width="29.375" style="25" customWidth="1"/>
    <col min="5895" max="6138" width="9.375" style="25"/>
    <col min="6139" max="6139" width="12.375" style="25" customWidth="1"/>
    <col min="6140" max="6140" width="31.875" style="25" customWidth="1"/>
    <col min="6141" max="6141" width="5" style="25" customWidth="1"/>
    <col min="6142" max="6142" width="1.875" style="25" customWidth="1"/>
    <col min="6143" max="6143" width="7.375" style="25" customWidth="1"/>
    <col min="6144" max="6144" width="2.375" style="25" customWidth="1"/>
    <col min="6145" max="6145" width="23" style="25" bestFit="1" customWidth="1"/>
    <col min="6146" max="6146" width="1.375" style="25" customWidth="1"/>
    <col min="6147" max="6147" width="23" style="25" bestFit="1" customWidth="1"/>
    <col min="6148" max="6148" width="1.375" style="25" customWidth="1"/>
    <col min="6149" max="6149" width="19.375" style="25" customWidth="1"/>
    <col min="6150" max="6150" width="29.375" style="25" customWidth="1"/>
    <col min="6151" max="6394" width="9.375" style="25"/>
    <col min="6395" max="6395" width="12.375" style="25" customWidth="1"/>
    <col min="6396" max="6396" width="31.875" style="25" customWidth="1"/>
    <col min="6397" max="6397" width="5" style="25" customWidth="1"/>
    <col min="6398" max="6398" width="1.875" style="25" customWidth="1"/>
    <col min="6399" max="6399" width="7.375" style="25" customWidth="1"/>
    <col min="6400" max="6400" width="2.375" style="25" customWidth="1"/>
    <col min="6401" max="6401" width="23" style="25" bestFit="1" customWidth="1"/>
    <col min="6402" max="6402" width="1.375" style="25" customWidth="1"/>
    <col min="6403" max="6403" width="23" style="25" bestFit="1" customWidth="1"/>
    <col min="6404" max="6404" width="1.375" style="25" customWidth="1"/>
    <col min="6405" max="6405" width="19.375" style="25" customWidth="1"/>
    <col min="6406" max="6406" width="29.375" style="25" customWidth="1"/>
    <col min="6407" max="6650" width="9.375" style="25"/>
    <col min="6651" max="6651" width="12.375" style="25" customWidth="1"/>
    <col min="6652" max="6652" width="31.875" style="25" customWidth="1"/>
    <col min="6653" max="6653" width="5" style="25" customWidth="1"/>
    <col min="6654" max="6654" width="1.875" style="25" customWidth="1"/>
    <col min="6655" max="6655" width="7.375" style="25" customWidth="1"/>
    <col min="6656" max="6656" width="2.375" style="25" customWidth="1"/>
    <col min="6657" max="6657" width="23" style="25" bestFit="1" customWidth="1"/>
    <col min="6658" max="6658" width="1.375" style="25" customWidth="1"/>
    <col min="6659" max="6659" width="23" style="25" bestFit="1" customWidth="1"/>
    <col min="6660" max="6660" width="1.375" style="25" customWidth="1"/>
    <col min="6661" max="6661" width="19.375" style="25" customWidth="1"/>
    <col min="6662" max="6662" width="29.375" style="25" customWidth="1"/>
    <col min="6663" max="6906" width="9.375" style="25"/>
    <col min="6907" max="6907" width="12.375" style="25" customWidth="1"/>
    <col min="6908" max="6908" width="31.875" style="25" customWidth="1"/>
    <col min="6909" max="6909" width="5" style="25" customWidth="1"/>
    <col min="6910" max="6910" width="1.875" style="25" customWidth="1"/>
    <col min="6911" max="6911" width="7.375" style="25" customWidth="1"/>
    <col min="6912" max="6912" width="2.375" style="25" customWidth="1"/>
    <col min="6913" max="6913" width="23" style="25" bestFit="1" customWidth="1"/>
    <col min="6914" max="6914" width="1.375" style="25" customWidth="1"/>
    <col min="6915" max="6915" width="23" style="25" bestFit="1" customWidth="1"/>
    <col min="6916" max="6916" width="1.375" style="25" customWidth="1"/>
    <col min="6917" max="6917" width="19.375" style="25" customWidth="1"/>
    <col min="6918" max="6918" width="29.375" style="25" customWidth="1"/>
    <col min="6919" max="7162" width="9.375" style="25"/>
    <col min="7163" max="7163" width="12.375" style="25" customWidth="1"/>
    <col min="7164" max="7164" width="31.875" style="25" customWidth="1"/>
    <col min="7165" max="7165" width="5" style="25" customWidth="1"/>
    <col min="7166" max="7166" width="1.875" style="25" customWidth="1"/>
    <col min="7167" max="7167" width="7.375" style="25" customWidth="1"/>
    <col min="7168" max="7168" width="2.375" style="25" customWidth="1"/>
    <col min="7169" max="7169" width="23" style="25" bestFit="1" customWidth="1"/>
    <col min="7170" max="7170" width="1.375" style="25" customWidth="1"/>
    <col min="7171" max="7171" width="23" style="25" bestFit="1" customWidth="1"/>
    <col min="7172" max="7172" width="1.375" style="25" customWidth="1"/>
    <col min="7173" max="7173" width="19.375" style="25" customWidth="1"/>
    <col min="7174" max="7174" width="29.375" style="25" customWidth="1"/>
    <col min="7175" max="7418" width="9.375" style="25"/>
    <col min="7419" max="7419" width="12.375" style="25" customWidth="1"/>
    <col min="7420" max="7420" width="31.875" style="25" customWidth="1"/>
    <col min="7421" max="7421" width="5" style="25" customWidth="1"/>
    <col min="7422" max="7422" width="1.875" style="25" customWidth="1"/>
    <col min="7423" max="7423" width="7.375" style="25" customWidth="1"/>
    <col min="7424" max="7424" width="2.375" style="25" customWidth="1"/>
    <col min="7425" max="7425" width="23" style="25" bestFit="1" customWidth="1"/>
    <col min="7426" max="7426" width="1.375" style="25" customWidth="1"/>
    <col min="7427" max="7427" width="23" style="25" bestFit="1" customWidth="1"/>
    <col min="7428" max="7428" width="1.375" style="25" customWidth="1"/>
    <col min="7429" max="7429" width="19.375" style="25" customWidth="1"/>
    <col min="7430" max="7430" width="29.375" style="25" customWidth="1"/>
    <col min="7431" max="7674" width="9.375" style="25"/>
    <col min="7675" max="7675" width="12.375" style="25" customWidth="1"/>
    <col min="7676" max="7676" width="31.875" style="25" customWidth="1"/>
    <col min="7677" max="7677" width="5" style="25" customWidth="1"/>
    <col min="7678" max="7678" width="1.875" style="25" customWidth="1"/>
    <col min="7679" max="7679" width="7.375" style="25" customWidth="1"/>
    <col min="7680" max="7680" width="2.375" style="25" customWidth="1"/>
    <col min="7681" max="7681" width="23" style="25" bestFit="1" customWidth="1"/>
    <col min="7682" max="7682" width="1.375" style="25" customWidth="1"/>
    <col min="7683" max="7683" width="23" style="25" bestFit="1" customWidth="1"/>
    <col min="7684" max="7684" width="1.375" style="25" customWidth="1"/>
    <col min="7685" max="7685" width="19.375" style="25" customWidth="1"/>
    <col min="7686" max="7686" width="29.375" style="25" customWidth="1"/>
    <col min="7687" max="7930" width="9.375" style="25"/>
    <col min="7931" max="7931" width="12.375" style="25" customWidth="1"/>
    <col min="7932" max="7932" width="31.875" style="25" customWidth="1"/>
    <col min="7933" max="7933" width="5" style="25" customWidth="1"/>
    <col min="7934" max="7934" width="1.875" style="25" customWidth="1"/>
    <col min="7935" max="7935" width="7.375" style="25" customWidth="1"/>
    <col min="7936" max="7936" width="2.375" style="25" customWidth="1"/>
    <col min="7937" max="7937" width="23" style="25" bestFit="1" customWidth="1"/>
    <col min="7938" max="7938" width="1.375" style="25" customWidth="1"/>
    <col min="7939" max="7939" width="23" style="25" bestFit="1" customWidth="1"/>
    <col min="7940" max="7940" width="1.375" style="25" customWidth="1"/>
    <col min="7941" max="7941" width="19.375" style="25" customWidth="1"/>
    <col min="7942" max="7942" width="29.375" style="25" customWidth="1"/>
    <col min="7943" max="8186" width="9.375" style="25"/>
    <col min="8187" max="8187" width="12.375" style="25" customWidth="1"/>
    <col min="8188" max="8188" width="31.875" style="25" customWidth="1"/>
    <col min="8189" max="8189" width="5" style="25" customWidth="1"/>
    <col min="8190" max="8190" width="1.875" style="25" customWidth="1"/>
    <col min="8191" max="8191" width="7.375" style="25" customWidth="1"/>
    <col min="8192" max="8192" width="2.375" style="25" customWidth="1"/>
    <col min="8193" max="8193" width="23" style="25" bestFit="1" customWidth="1"/>
    <col min="8194" max="8194" width="1.375" style="25" customWidth="1"/>
    <col min="8195" max="8195" width="23" style="25" bestFit="1" customWidth="1"/>
    <col min="8196" max="8196" width="1.375" style="25" customWidth="1"/>
    <col min="8197" max="8197" width="19.375" style="25" customWidth="1"/>
    <col min="8198" max="8198" width="29.375" style="25" customWidth="1"/>
    <col min="8199" max="8442" width="9.375" style="25"/>
    <col min="8443" max="8443" width="12.375" style="25" customWidth="1"/>
    <col min="8444" max="8444" width="31.875" style="25" customWidth="1"/>
    <col min="8445" max="8445" width="5" style="25" customWidth="1"/>
    <col min="8446" max="8446" width="1.875" style="25" customWidth="1"/>
    <col min="8447" max="8447" width="7.375" style="25" customWidth="1"/>
    <col min="8448" max="8448" width="2.375" style="25" customWidth="1"/>
    <col min="8449" max="8449" width="23" style="25" bestFit="1" customWidth="1"/>
    <col min="8450" max="8450" width="1.375" style="25" customWidth="1"/>
    <col min="8451" max="8451" width="23" style="25" bestFit="1" customWidth="1"/>
    <col min="8452" max="8452" width="1.375" style="25" customWidth="1"/>
    <col min="8453" max="8453" width="19.375" style="25" customWidth="1"/>
    <col min="8454" max="8454" width="29.375" style="25" customWidth="1"/>
    <col min="8455" max="8698" width="9.375" style="25"/>
    <col min="8699" max="8699" width="12.375" style="25" customWidth="1"/>
    <col min="8700" max="8700" width="31.875" style="25" customWidth="1"/>
    <col min="8701" max="8701" width="5" style="25" customWidth="1"/>
    <col min="8702" max="8702" width="1.875" style="25" customWidth="1"/>
    <col min="8703" max="8703" width="7.375" style="25" customWidth="1"/>
    <col min="8704" max="8704" width="2.375" style="25" customWidth="1"/>
    <col min="8705" max="8705" width="23" style="25" bestFit="1" customWidth="1"/>
    <col min="8706" max="8706" width="1.375" style="25" customWidth="1"/>
    <col min="8707" max="8707" width="23" style="25" bestFit="1" customWidth="1"/>
    <col min="8708" max="8708" width="1.375" style="25" customWidth="1"/>
    <col min="8709" max="8709" width="19.375" style="25" customWidth="1"/>
    <col min="8710" max="8710" width="29.375" style="25" customWidth="1"/>
    <col min="8711" max="8954" width="9.375" style="25"/>
    <col min="8955" max="8955" width="12.375" style="25" customWidth="1"/>
    <col min="8956" max="8956" width="31.875" style="25" customWidth="1"/>
    <col min="8957" max="8957" width="5" style="25" customWidth="1"/>
    <col min="8958" max="8958" width="1.875" style="25" customWidth="1"/>
    <col min="8959" max="8959" width="7.375" style="25" customWidth="1"/>
    <col min="8960" max="8960" width="2.375" style="25" customWidth="1"/>
    <col min="8961" max="8961" width="23" style="25" bestFit="1" customWidth="1"/>
    <col min="8962" max="8962" width="1.375" style="25" customWidth="1"/>
    <col min="8963" max="8963" width="23" style="25" bestFit="1" customWidth="1"/>
    <col min="8964" max="8964" width="1.375" style="25" customWidth="1"/>
    <col min="8965" max="8965" width="19.375" style="25" customWidth="1"/>
    <col min="8966" max="8966" width="29.375" style="25" customWidth="1"/>
    <col min="8967" max="9210" width="9.375" style="25"/>
    <col min="9211" max="9211" width="12.375" style="25" customWidth="1"/>
    <col min="9212" max="9212" width="31.875" style="25" customWidth="1"/>
    <col min="9213" max="9213" width="5" style="25" customWidth="1"/>
    <col min="9214" max="9214" width="1.875" style="25" customWidth="1"/>
    <col min="9215" max="9215" width="7.375" style="25" customWidth="1"/>
    <col min="9216" max="9216" width="2.375" style="25" customWidth="1"/>
    <col min="9217" max="9217" width="23" style="25" bestFit="1" customWidth="1"/>
    <col min="9218" max="9218" width="1.375" style="25" customWidth="1"/>
    <col min="9219" max="9219" width="23" style="25" bestFit="1" customWidth="1"/>
    <col min="9220" max="9220" width="1.375" style="25" customWidth="1"/>
    <col min="9221" max="9221" width="19.375" style="25" customWidth="1"/>
    <col min="9222" max="9222" width="29.375" style="25" customWidth="1"/>
    <col min="9223" max="9466" width="9.375" style="25"/>
    <col min="9467" max="9467" width="12.375" style="25" customWidth="1"/>
    <col min="9468" max="9468" width="31.875" style="25" customWidth="1"/>
    <col min="9469" max="9469" width="5" style="25" customWidth="1"/>
    <col min="9470" max="9470" width="1.875" style="25" customWidth="1"/>
    <col min="9471" max="9471" width="7.375" style="25" customWidth="1"/>
    <col min="9472" max="9472" width="2.375" style="25" customWidth="1"/>
    <col min="9473" max="9473" width="23" style="25" bestFit="1" customWidth="1"/>
    <col min="9474" max="9474" width="1.375" style="25" customWidth="1"/>
    <col min="9475" max="9475" width="23" style="25" bestFit="1" customWidth="1"/>
    <col min="9476" max="9476" width="1.375" style="25" customWidth="1"/>
    <col min="9477" max="9477" width="19.375" style="25" customWidth="1"/>
    <col min="9478" max="9478" width="29.375" style="25" customWidth="1"/>
    <col min="9479" max="9722" width="9.375" style="25"/>
    <col min="9723" max="9723" width="12.375" style="25" customWidth="1"/>
    <col min="9724" max="9724" width="31.875" style="25" customWidth="1"/>
    <col min="9725" max="9725" width="5" style="25" customWidth="1"/>
    <col min="9726" max="9726" width="1.875" style="25" customWidth="1"/>
    <col min="9727" max="9727" width="7.375" style="25" customWidth="1"/>
    <col min="9728" max="9728" width="2.375" style="25" customWidth="1"/>
    <col min="9729" max="9729" width="23" style="25" bestFit="1" customWidth="1"/>
    <col min="9730" max="9730" width="1.375" style="25" customWidth="1"/>
    <col min="9731" max="9731" width="23" style="25" bestFit="1" customWidth="1"/>
    <col min="9732" max="9732" width="1.375" style="25" customWidth="1"/>
    <col min="9733" max="9733" width="19.375" style="25" customWidth="1"/>
    <col min="9734" max="9734" width="29.375" style="25" customWidth="1"/>
    <col min="9735" max="9978" width="9.375" style="25"/>
    <col min="9979" max="9979" width="12.375" style="25" customWidth="1"/>
    <col min="9980" max="9980" width="31.875" style="25" customWidth="1"/>
    <col min="9981" max="9981" width="5" style="25" customWidth="1"/>
    <col min="9982" max="9982" width="1.875" style="25" customWidth="1"/>
    <col min="9983" max="9983" width="7.375" style="25" customWidth="1"/>
    <col min="9984" max="9984" width="2.375" style="25" customWidth="1"/>
    <col min="9985" max="9985" width="23" style="25" bestFit="1" customWidth="1"/>
    <col min="9986" max="9986" width="1.375" style="25" customWidth="1"/>
    <col min="9987" max="9987" width="23" style="25" bestFit="1" customWidth="1"/>
    <col min="9988" max="9988" width="1.375" style="25" customWidth="1"/>
    <col min="9989" max="9989" width="19.375" style="25" customWidth="1"/>
    <col min="9990" max="9990" width="29.375" style="25" customWidth="1"/>
    <col min="9991" max="10234" width="9.375" style="25"/>
    <col min="10235" max="10235" width="12.375" style="25" customWidth="1"/>
    <col min="10236" max="10236" width="31.875" style="25" customWidth="1"/>
    <col min="10237" max="10237" width="5" style="25" customWidth="1"/>
    <col min="10238" max="10238" width="1.875" style="25" customWidth="1"/>
    <col min="10239" max="10239" width="7.375" style="25" customWidth="1"/>
    <col min="10240" max="10240" width="2.375" style="25" customWidth="1"/>
    <col min="10241" max="10241" width="23" style="25" bestFit="1" customWidth="1"/>
    <col min="10242" max="10242" width="1.375" style="25" customWidth="1"/>
    <col min="10243" max="10243" width="23" style="25" bestFit="1" customWidth="1"/>
    <col min="10244" max="10244" width="1.375" style="25" customWidth="1"/>
    <col min="10245" max="10245" width="19.375" style="25" customWidth="1"/>
    <col min="10246" max="10246" width="29.375" style="25" customWidth="1"/>
    <col min="10247" max="10490" width="9.375" style="25"/>
    <col min="10491" max="10491" width="12.375" style="25" customWidth="1"/>
    <col min="10492" max="10492" width="31.875" style="25" customWidth="1"/>
    <col min="10493" max="10493" width="5" style="25" customWidth="1"/>
    <col min="10494" max="10494" width="1.875" style="25" customWidth="1"/>
    <col min="10495" max="10495" width="7.375" style="25" customWidth="1"/>
    <col min="10496" max="10496" width="2.375" style="25" customWidth="1"/>
    <col min="10497" max="10497" width="23" style="25" bestFit="1" customWidth="1"/>
    <col min="10498" max="10498" width="1.375" style="25" customWidth="1"/>
    <col min="10499" max="10499" width="23" style="25" bestFit="1" customWidth="1"/>
    <col min="10500" max="10500" width="1.375" style="25" customWidth="1"/>
    <col min="10501" max="10501" width="19.375" style="25" customWidth="1"/>
    <col min="10502" max="10502" width="29.375" style="25" customWidth="1"/>
    <col min="10503" max="10746" width="9.375" style="25"/>
    <col min="10747" max="10747" width="12.375" style="25" customWidth="1"/>
    <col min="10748" max="10748" width="31.875" style="25" customWidth="1"/>
    <col min="10749" max="10749" width="5" style="25" customWidth="1"/>
    <col min="10750" max="10750" width="1.875" style="25" customWidth="1"/>
    <col min="10751" max="10751" width="7.375" style="25" customWidth="1"/>
    <col min="10752" max="10752" width="2.375" style="25" customWidth="1"/>
    <col min="10753" max="10753" width="23" style="25" bestFit="1" customWidth="1"/>
    <col min="10754" max="10754" width="1.375" style="25" customWidth="1"/>
    <col min="10755" max="10755" width="23" style="25" bestFit="1" customWidth="1"/>
    <col min="10756" max="10756" width="1.375" style="25" customWidth="1"/>
    <col min="10757" max="10757" width="19.375" style="25" customWidth="1"/>
    <col min="10758" max="10758" width="29.375" style="25" customWidth="1"/>
    <col min="10759" max="11002" width="9.375" style="25"/>
    <col min="11003" max="11003" width="12.375" style="25" customWidth="1"/>
    <col min="11004" max="11004" width="31.875" style="25" customWidth="1"/>
    <col min="11005" max="11005" width="5" style="25" customWidth="1"/>
    <col min="11006" max="11006" width="1.875" style="25" customWidth="1"/>
    <col min="11007" max="11007" width="7.375" style="25" customWidth="1"/>
    <col min="11008" max="11008" width="2.375" style="25" customWidth="1"/>
    <col min="11009" max="11009" width="23" style="25" bestFit="1" customWidth="1"/>
    <col min="11010" max="11010" width="1.375" style="25" customWidth="1"/>
    <col min="11011" max="11011" width="23" style="25" bestFit="1" customWidth="1"/>
    <col min="11012" max="11012" width="1.375" style="25" customWidth="1"/>
    <col min="11013" max="11013" width="19.375" style="25" customWidth="1"/>
    <col min="11014" max="11014" width="29.375" style="25" customWidth="1"/>
    <col min="11015" max="11258" width="9.375" style="25"/>
    <col min="11259" max="11259" width="12.375" style="25" customWidth="1"/>
    <col min="11260" max="11260" width="31.875" style="25" customWidth="1"/>
    <col min="11261" max="11261" width="5" style="25" customWidth="1"/>
    <col min="11262" max="11262" width="1.875" style="25" customWidth="1"/>
    <col min="11263" max="11263" width="7.375" style="25" customWidth="1"/>
    <col min="11264" max="11264" width="2.375" style="25" customWidth="1"/>
    <col min="11265" max="11265" width="23" style="25" bestFit="1" customWidth="1"/>
    <col min="11266" max="11266" width="1.375" style="25" customWidth="1"/>
    <col min="11267" max="11267" width="23" style="25" bestFit="1" customWidth="1"/>
    <col min="11268" max="11268" width="1.375" style="25" customWidth="1"/>
    <col min="11269" max="11269" width="19.375" style="25" customWidth="1"/>
    <col min="11270" max="11270" width="29.375" style="25" customWidth="1"/>
    <col min="11271" max="11514" width="9.375" style="25"/>
    <col min="11515" max="11515" width="12.375" style="25" customWidth="1"/>
    <col min="11516" max="11516" width="31.875" style="25" customWidth="1"/>
    <col min="11517" max="11517" width="5" style="25" customWidth="1"/>
    <col min="11518" max="11518" width="1.875" style="25" customWidth="1"/>
    <col min="11519" max="11519" width="7.375" style="25" customWidth="1"/>
    <col min="11520" max="11520" width="2.375" style="25" customWidth="1"/>
    <col min="11521" max="11521" width="23" style="25" bestFit="1" customWidth="1"/>
    <col min="11522" max="11522" width="1.375" style="25" customWidth="1"/>
    <col min="11523" max="11523" width="23" style="25" bestFit="1" customWidth="1"/>
    <col min="11524" max="11524" width="1.375" style="25" customWidth="1"/>
    <col min="11525" max="11525" width="19.375" style="25" customWidth="1"/>
    <col min="11526" max="11526" width="29.375" style="25" customWidth="1"/>
    <col min="11527" max="11770" width="9.375" style="25"/>
    <col min="11771" max="11771" width="12.375" style="25" customWidth="1"/>
    <col min="11772" max="11772" width="31.875" style="25" customWidth="1"/>
    <col min="11773" max="11773" width="5" style="25" customWidth="1"/>
    <col min="11774" max="11774" width="1.875" style="25" customWidth="1"/>
    <col min="11775" max="11775" width="7.375" style="25" customWidth="1"/>
    <col min="11776" max="11776" width="2.375" style="25" customWidth="1"/>
    <col min="11777" max="11777" width="23" style="25" bestFit="1" customWidth="1"/>
    <col min="11778" max="11778" width="1.375" style="25" customWidth="1"/>
    <col min="11779" max="11779" width="23" style="25" bestFit="1" customWidth="1"/>
    <col min="11780" max="11780" width="1.375" style="25" customWidth="1"/>
    <col min="11781" max="11781" width="19.375" style="25" customWidth="1"/>
    <col min="11782" max="11782" width="29.375" style="25" customWidth="1"/>
    <col min="11783" max="12026" width="9.375" style="25"/>
    <col min="12027" max="12027" width="12.375" style="25" customWidth="1"/>
    <col min="12028" max="12028" width="31.875" style="25" customWidth="1"/>
    <col min="12029" max="12029" width="5" style="25" customWidth="1"/>
    <col min="12030" max="12030" width="1.875" style="25" customWidth="1"/>
    <col min="12031" max="12031" width="7.375" style="25" customWidth="1"/>
    <col min="12032" max="12032" width="2.375" style="25" customWidth="1"/>
    <col min="12033" max="12033" width="23" style="25" bestFit="1" customWidth="1"/>
    <col min="12034" max="12034" width="1.375" style="25" customWidth="1"/>
    <col min="12035" max="12035" width="23" style="25" bestFit="1" customWidth="1"/>
    <col min="12036" max="12036" width="1.375" style="25" customWidth="1"/>
    <col min="12037" max="12037" width="19.375" style="25" customWidth="1"/>
    <col min="12038" max="12038" width="29.375" style="25" customWidth="1"/>
    <col min="12039" max="12282" width="9.375" style="25"/>
    <col min="12283" max="12283" width="12.375" style="25" customWidth="1"/>
    <col min="12284" max="12284" width="31.875" style="25" customWidth="1"/>
    <col min="12285" max="12285" width="5" style="25" customWidth="1"/>
    <col min="12286" max="12286" width="1.875" style="25" customWidth="1"/>
    <col min="12287" max="12287" width="7.375" style="25" customWidth="1"/>
    <col min="12288" max="12288" width="2.375" style="25" customWidth="1"/>
    <col min="12289" max="12289" width="23" style="25" bestFit="1" customWidth="1"/>
    <col min="12290" max="12290" width="1.375" style="25" customWidth="1"/>
    <col min="12291" max="12291" width="23" style="25" bestFit="1" customWidth="1"/>
    <col min="12292" max="12292" width="1.375" style="25" customWidth="1"/>
    <col min="12293" max="12293" width="19.375" style="25" customWidth="1"/>
    <col min="12294" max="12294" width="29.375" style="25" customWidth="1"/>
    <col min="12295" max="12538" width="9.375" style="25"/>
    <col min="12539" max="12539" width="12.375" style="25" customWidth="1"/>
    <col min="12540" max="12540" width="31.875" style="25" customWidth="1"/>
    <col min="12541" max="12541" width="5" style="25" customWidth="1"/>
    <col min="12542" max="12542" width="1.875" style="25" customWidth="1"/>
    <col min="12543" max="12543" width="7.375" style="25" customWidth="1"/>
    <col min="12544" max="12544" width="2.375" style="25" customWidth="1"/>
    <col min="12545" max="12545" width="23" style="25" bestFit="1" customWidth="1"/>
    <col min="12546" max="12546" width="1.375" style="25" customWidth="1"/>
    <col min="12547" max="12547" width="23" style="25" bestFit="1" customWidth="1"/>
    <col min="12548" max="12548" width="1.375" style="25" customWidth="1"/>
    <col min="12549" max="12549" width="19.375" style="25" customWidth="1"/>
    <col min="12550" max="12550" width="29.375" style="25" customWidth="1"/>
    <col min="12551" max="12794" width="9.375" style="25"/>
    <col min="12795" max="12795" width="12.375" style="25" customWidth="1"/>
    <col min="12796" max="12796" width="31.875" style="25" customWidth="1"/>
    <col min="12797" max="12797" width="5" style="25" customWidth="1"/>
    <col min="12798" max="12798" width="1.875" style="25" customWidth="1"/>
    <col min="12799" max="12799" width="7.375" style="25" customWidth="1"/>
    <col min="12800" max="12800" width="2.375" style="25" customWidth="1"/>
    <col min="12801" max="12801" width="23" style="25" bestFit="1" customWidth="1"/>
    <col min="12802" max="12802" width="1.375" style="25" customWidth="1"/>
    <col min="12803" max="12803" width="23" style="25" bestFit="1" customWidth="1"/>
    <col min="12804" max="12804" width="1.375" style="25" customWidth="1"/>
    <col min="12805" max="12805" width="19.375" style="25" customWidth="1"/>
    <col min="12806" max="12806" width="29.375" style="25" customWidth="1"/>
    <col min="12807" max="13050" width="9.375" style="25"/>
    <col min="13051" max="13051" width="12.375" style="25" customWidth="1"/>
    <col min="13052" max="13052" width="31.875" style="25" customWidth="1"/>
    <col min="13053" max="13053" width="5" style="25" customWidth="1"/>
    <col min="13054" max="13054" width="1.875" style="25" customWidth="1"/>
    <col min="13055" max="13055" width="7.375" style="25" customWidth="1"/>
    <col min="13056" max="13056" width="2.375" style="25" customWidth="1"/>
    <col min="13057" max="13057" width="23" style="25" bestFit="1" customWidth="1"/>
    <col min="13058" max="13058" width="1.375" style="25" customWidth="1"/>
    <col min="13059" max="13059" width="23" style="25" bestFit="1" customWidth="1"/>
    <col min="13060" max="13060" width="1.375" style="25" customWidth="1"/>
    <col min="13061" max="13061" width="19.375" style="25" customWidth="1"/>
    <col min="13062" max="13062" width="29.375" style="25" customWidth="1"/>
    <col min="13063" max="13306" width="9.375" style="25"/>
    <col min="13307" max="13307" width="12.375" style="25" customWidth="1"/>
    <col min="13308" max="13308" width="31.875" style="25" customWidth="1"/>
    <col min="13309" max="13309" width="5" style="25" customWidth="1"/>
    <col min="13310" max="13310" width="1.875" style="25" customWidth="1"/>
    <col min="13311" max="13311" width="7.375" style="25" customWidth="1"/>
    <col min="13312" max="13312" width="2.375" style="25" customWidth="1"/>
    <col min="13313" max="13313" width="23" style="25" bestFit="1" customWidth="1"/>
    <col min="13314" max="13314" width="1.375" style="25" customWidth="1"/>
    <col min="13315" max="13315" width="23" style="25" bestFit="1" customWidth="1"/>
    <col min="13316" max="13316" width="1.375" style="25" customWidth="1"/>
    <col min="13317" max="13317" width="19.375" style="25" customWidth="1"/>
    <col min="13318" max="13318" width="29.375" style="25" customWidth="1"/>
    <col min="13319" max="13562" width="9.375" style="25"/>
    <col min="13563" max="13563" width="12.375" style="25" customWidth="1"/>
    <col min="13564" max="13564" width="31.875" style="25" customWidth="1"/>
    <col min="13565" max="13565" width="5" style="25" customWidth="1"/>
    <col min="13566" max="13566" width="1.875" style="25" customWidth="1"/>
    <col min="13567" max="13567" width="7.375" style="25" customWidth="1"/>
    <col min="13568" max="13568" width="2.375" style="25" customWidth="1"/>
    <col min="13569" max="13569" width="23" style="25" bestFit="1" customWidth="1"/>
    <col min="13570" max="13570" width="1.375" style="25" customWidth="1"/>
    <col min="13571" max="13571" width="23" style="25" bestFit="1" customWidth="1"/>
    <col min="13572" max="13572" width="1.375" style="25" customWidth="1"/>
    <col min="13573" max="13573" width="19.375" style="25" customWidth="1"/>
    <col min="13574" max="13574" width="29.375" style="25" customWidth="1"/>
    <col min="13575" max="13818" width="9.375" style="25"/>
    <col min="13819" max="13819" width="12.375" style="25" customWidth="1"/>
    <col min="13820" max="13820" width="31.875" style="25" customWidth="1"/>
    <col min="13821" max="13821" width="5" style="25" customWidth="1"/>
    <col min="13822" max="13822" width="1.875" style="25" customWidth="1"/>
    <col min="13823" max="13823" width="7.375" style="25" customWidth="1"/>
    <col min="13824" max="13824" width="2.375" style="25" customWidth="1"/>
    <col min="13825" max="13825" width="23" style="25" bestFit="1" customWidth="1"/>
    <col min="13826" max="13826" width="1.375" style="25" customWidth="1"/>
    <col min="13827" max="13827" width="23" style="25" bestFit="1" customWidth="1"/>
    <col min="13828" max="13828" width="1.375" style="25" customWidth="1"/>
    <col min="13829" max="13829" width="19.375" style="25" customWidth="1"/>
    <col min="13830" max="13830" width="29.375" style="25" customWidth="1"/>
    <col min="13831" max="14074" width="9.375" style="25"/>
    <col min="14075" max="14075" width="12.375" style="25" customWidth="1"/>
    <col min="14076" max="14076" width="31.875" style="25" customWidth="1"/>
    <col min="14077" max="14077" width="5" style="25" customWidth="1"/>
    <col min="14078" max="14078" width="1.875" style="25" customWidth="1"/>
    <col min="14079" max="14079" width="7.375" style="25" customWidth="1"/>
    <col min="14080" max="14080" width="2.375" style="25" customWidth="1"/>
    <col min="14081" max="14081" width="23" style="25" bestFit="1" customWidth="1"/>
    <col min="14082" max="14082" width="1.375" style="25" customWidth="1"/>
    <col min="14083" max="14083" width="23" style="25" bestFit="1" customWidth="1"/>
    <col min="14084" max="14084" width="1.375" style="25" customWidth="1"/>
    <col min="14085" max="14085" width="19.375" style="25" customWidth="1"/>
    <col min="14086" max="14086" width="29.375" style="25" customWidth="1"/>
    <col min="14087" max="14330" width="9.375" style="25"/>
    <col min="14331" max="14331" width="12.375" style="25" customWidth="1"/>
    <col min="14332" max="14332" width="31.875" style="25" customWidth="1"/>
    <col min="14333" max="14333" width="5" style="25" customWidth="1"/>
    <col min="14334" max="14334" width="1.875" style="25" customWidth="1"/>
    <col min="14335" max="14335" width="7.375" style="25" customWidth="1"/>
    <col min="14336" max="14336" width="2.375" style="25" customWidth="1"/>
    <col min="14337" max="14337" width="23" style="25" bestFit="1" customWidth="1"/>
    <col min="14338" max="14338" width="1.375" style="25" customWidth="1"/>
    <col min="14339" max="14339" width="23" style="25" bestFit="1" customWidth="1"/>
    <col min="14340" max="14340" width="1.375" style="25" customWidth="1"/>
    <col min="14341" max="14341" width="19.375" style="25" customWidth="1"/>
    <col min="14342" max="14342" width="29.375" style="25" customWidth="1"/>
    <col min="14343" max="14586" width="9.375" style="25"/>
    <col min="14587" max="14587" width="12.375" style="25" customWidth="1"/>
    <col min="14588" max="14588" width="31.875" style="25" customWidth="1"/>
    <col min="14589" max="14589" width="5" style="25" customWidth="1"/>
    <col min="14590" max="14590" width="1.875" style="25" customWidth="1"/>
    <col min="14591" max="14591" width="7.375" style="25" customWidth="1"/>
    <col min="14592" max="14592" width="2.375" style="25" customWidth="1"/>
    <col min="14593" max="14593" width="23" style="25" bestFit="1" customWidth="1"/>
    <col min="14594" max="14594" width="1.375" style="25" customWidth="1"/>
    <col min="14595" max="14595" width="23" style="25" bestFit="1" customWidth="1"/>
    <col min="14596" max="14596" width="1.375" style="25" customWidth="1"/>
    <col min="14597" max="14597" width="19.375" style="25" customWidth="1"/>
    <col min="14598" max="14598" width="29.375" style="25" customWidth="1"/>
    <col min="14599" max="14842" width="9.375" style="25"/>
    <col min="14843" max="14843" width="12.375" style="25" customWidth="1"/>
    <col min="14844" max="14844" width="31.875" style="25" customWidth="1"/>
    <col min="14845" max="14845" width="5" style="25" customWidth="1"/>
    <col min="14846" max="14846" width="1.875" style="25" customWidth="1"/>
    <col min="14847" max="14847" width="7.375" style="25" customWidth="1"/>
    <col min="14848" max="14848" width="2.375" style="25" customWidth="1"/>
    <col min="14849" max="14849" width="23" style="25" bestFit="1" customWidth="1"/>
    <col min="14850" max="14850" width="1.375" style="25" customWidth="1"/>
    <col min="14851" max="14851" width="23" style="25" bestFit="1" customWidth="1"/>
    <col min="14852" max="14852" width="1.375" style="25" customWidth="1"/>
    <col min="14853" max="14853" width="19.375" style="25" customWidth="1"/>
    <col min="14854" max="14854" width="29.375" style="25" customWidth="1"/>
    <col min="14855" max="15098" width="9.375" style="25"/>
    <col min="15099" max="15099" width="12.375" style="25" customWidth="1"/>
    <col min="15100" max="15100" width="31.875" style="25" customWidth="1"/>
    <col min="15101" max="15101" width="5" style="25" customWidth="1"/>
    <col min="15102" max="15102" width="1.875" style="25" customWidth="1"/>
    <col min="15103" max="15103" width="7.375" style="25" customWidth="1"/>
    <col min="15104" max="15104" width="2.375" style="25" customWidth="1"/>
    <col min="15105" max="15105" width="23" style="25" bestFit="1" customWidth="1"/>
    <col min="15106" max="15106" width="1.375" style="25" customWidth="1"/>
    <col min="15107" max="15107" width="23" style="25" bestFit="1" customWidth="1"/>
    <col min="15108" max="15108" width="1.375" style="25" customWidth="1"/>
    <col min="15109" max="15109" width="19.375" style="25" customWidth="1"/>
    <col min="15110" max="15110" width="29.375" style="25" customWidth="1"/>
    <col min="15111" max="15354" width="9.375" style="25"/>
    <col min="15355" max="15355" width="12.375" style="25" customWidth="1"/>
    <col min="15356" max="15356" width="31.875" style="25" customWidth="1"/>
    <col min="15357" max="15357" width="5" style="25" customWidth="1"/>
    <col min="15358" max="15358" width="1.875" style="25" customWidth="1"/>
    <col min="15359" max="15359" width="7.375" style="25" customWidth="1"/>
    <col min="15360" max="15360" width="2.375" style="25" customWidth="1"/>
    <col min="15361" max="15361" width="23" style="25" bestFit="1" customWidth="1"/>
    <col min="15362" max="15362" width="1.375" style="25" customWidth="1"/>
    <col min="15363" max="15363" width="23" style="25" bestFit="1" customWidth="1"/>
    <col min="15364" max="15364" width="1.375" style="25" customWidth="1"/>
    <col min="15365" max="15365" width="19.375" style="25" customWidth="1"/>
    <col min="15366" max="15366" width="29.375" style="25" customWidth="1"/>
    <col min="15367" max="15610" width="9.375" style="25"/>
    <col min="15611" max="15611" width="12.375" style="25" customWidth="1"/>
    <col min="15612" max="15612" width="31.875" style="25" customWidth="1"/>
    <col min="15613" max="15613" width="5" style="25" customWidth="1"/>
    <col min="15614" max="15614" width="1.875" style="25" customWidth="1"/>
    <col min="15615" max="15615" width="7.375" style="25" customWidth="1"/>
    <col min="15616" max="15616" width="2.375" style="25" customWidth="1"/>
    <col min="15617" max="15617" width="23" style="25" bestFit="1" customWidth="1"/>
    <col min="15618" max="15618" width="1.375" style="25" customWidth="1"/>
    <col min="15619" max="15619" width="23" style="25" bestFit="1" customWidth="1"/>
    <col min="15620" max="15620" width="1.375" style="25" customWidth="1"/>
    <col min="15621" max="15621" width="19.375" style="25" customWidth="1"/>
    <col min="15622" max="15622" width="29.375" style="25" customWidth="1"/>
    <col min="15623" max="15866" width="9.375" style="25"/>
    <col min="15867" max="15867" width="12.375" style="25" customWidth="1"/>
    <col min="15868" max="15868" width="31.875" style="25" customWidth="1"/>
    <col min="15869" max="15869" width="5" style="25" customWidth="1"/>
    <col min="15870" max="15870" width="1.875" style="25" customWidth="1"/>
    <col min="15871" max="15871" width="7.375" style="25" customWidth="1"/>
    <col min="15872" max="15872" width="2.375" style="25" customWidth="1"/>
    <col min="15873" max="15873" width="23" style="25" bestFit="1" customWidth="1"/>
    <col min="15874" max="15874" width="1.375" style="25" customWidth="1"/>
    <col min="15875" max="15875" width="23" style="25" bestFit="1" customWidth="1"/>
    <col min="15876" max="15876" width="1.375" style="25" customWidth="1"/>
    <col min="15877" max="15877" width="19.375" style="25" customWidth="1"/>
    <col min="15878" max="15878" width="29.375" style="25" customWidth="1"/>
    <col min="15879" max="16122" width="9.375" style="25"/>
    <col min="16123" max="16123" width="12.375" style="25" customWidth="1"/>
    <col min="16124" max="16124" width="31.875" style="25" customWidth="1"/>
    <col min="16125" max="16125" width="5" style="25" customWidth="1"/>
    <col min="16126" max="16126" width="1.875" style="25" customWidth="1"/>
    <col min="16127" max="16127" width="7.375" style="25" customWidth="1"/>
    <col min="16128" max="16128" width="2.375" style="25" customWidth="1"/>
    <col min="16129" max="16129" width="23" style="25" bestFit="1" customWidth="1"/>
    <col min="16130" max="16130" width="1.375" style="25" customWidth="1"/>
    <col min="16131" max="16131" width="23" style="25" bestFit="1" customWidth="1"/>
    <col min="16132" max="16132" width="1.375" style="25" customWidth="1"/>
    <col min="16133" max="16133" width="19.375" style="25" customWidth="1"/>
    <col min="16134" max="16134" width="29.375" style="25" customWidth="1"/>
    <col min="16135" max="16384" width="9.375" style="25"/>
  </cols>
  <sheetData>
    <row r="1" spans="2:14" x14ac:dyDescent="0.2">
      <c r="B1" s="26" t="s">
        <v>89</v>
      </c>
      <c r="C1" s="26"/>
      <c r="D1" s="26"/>
      <c r="E1" s="26"/>
      <c r="F1" s="26"/>
      <c r="G1" s="26"/>
    </row>
    <row r="2" spans="2:14" x14ac:dyDescent="0.2">
      <c r="B2" s="30" t="s">
        <v>121</v>
      </c>
      <c r="C2" s="26"/>
      <c r="D2" s="26"/>
      <c r="E2" s="26"/>
      <c r="F2" s="26"/>
      <c r="G2" s="26"/>
    </row>
    <row r="3" spans="2:14" x14ac:dyDescent="0.2">
      <c r="B3" s="26" t="s">
        <v>58</v>
      </c>
      <c r="C3" s="26"/>
      <c r="D3" s="26"/>
      <c r="E3" s="26"/>
      <c r="F3" s="26"/>
      <c r="G3" s="26"/>
    </row>
    <row r="4" spans="2:14" x14ac:dyDescent="0.2">
      <c r="B4" s="26" t="s">
        <v>140</v>
      </c>
      <c r="C4" s="26"/>
      <c r="D4" s="26"/>
      <c r="E4" s="26"/>
      <c r="F4" s="26"/>
      <c r="G4" s="26"/>
    </row>
    <row r="5" spans="2:14" x14ac:dyDescent="0.2">
      <c r="B5" s="32" t="s">
        <v>19</v>
      </c>
      <c r="C5" s="27"/>
      <c r="D5" s="27"/>
      <c r="E5" s="27"/>
      <c r="F5" s="27"/>
      <c r="G5" s="27"/>
    </row>
    <row r="6" spans="2:14" hidden="1" x14ac:dyDescent="0.2">
      <c r="B6" s="26"/>
      <c r="C6" s="26"/>
      <c r="D6" s="26"/>
      <c r="E6" s="26"/>
      <c r="F6" s="26"/>
      <c r="G6" s="26"/>
    </row>
    <row r="7" spans="2:14" ht="6" customHeight="1" x14ac:dyDescent="0.2"/>
    <row r="8" spans="2:14" x14ac:dyDescent="0.2">
      <c r="B8" s="66" t="s">
        <v>6</v>
      </c>
      <c r="C8" s="112" t="s">
        <v>2</v>
      </c>
      <c r="E8" s="58" t="s">
        <v>141</v>
      </c>
      <c r="F8" s="57"/>
      <c r="G8" s="58" t="s">
        <v>72</v>
      </c>
    </row>
    <row r="9" spans="2:14" ht="24" customHeight="1" x14ac:dyDescent="0.2">
      <c r="B9" s="45" t="s">
        <v>0</v>
      </c>
      <c r="D9" s="49"/>
      <c r="E9" s="73"/>
      <c r="F9" s="35"/>
      <c r="G9" s="73"/>
    </row>
    <row r="10" spans="2:14" ht="24" customHeight="1" x14ac:dyDescent="0.2">
      <c r="B10" s="25" t="s">
        <v>20</v>
      </c>
      <c r="C10" s="1">
        <v>5</v>
      </c>
      <c r="D10" s="68"/>
      <c r="E10" s="4">
        <f>'5-6-7'!H9</f>
        <v>12874</v>
      </c>
      <c r="F10" s="53"/>
      <c r="G10" s="4">
        <f>'5-6-7'!J9</f>
        <v>638746</v>
      </c>
    </row>
    <row r="11" spans="2:14" ht="24" customHeight="1" x14ac:dyDescent="0.2">
      <c r="B11" s="25" t="s">
        <v>56</v>
      </c>
      <c r="C11" s="1"/>
      <c r="D11" s="68"/>
      <c r="E11" s="4">
        <f>SUMIF('Trial Balance'!I:I,'المركز المالي'!B11,'Trial Balance'!J:J)</f>
        <v>5958096</v>
      </c>
      <c r="F11" s="53"/>
      <c r="G11" s="4">
        <v>5893832</v>
      </c>
      <c r="J11" s="34">
        <f>E11-G11</f>
        <v>64264</v>
      </c>
    </row>
    <row r="12" spans="2:14" ht="24" customHeight="1" x14ac:dyDescent="0.2">
      <c r="B12" s="25" t="s">
        <v>41</v>
      </c>
      <c r="C12" s="1">
        <v>6</v>
      </c>
      <c r="D12" s="68"/>
      <c r="E12" s="4">
        <f>'5-6-7'!H15</f>
        <v>94734</v>
      </c>
      <c r="F12" s="53"/>
      <c r="G12" s="4">
        <f>'5-6-7'!J15</f>
        <v>109551</v>
      </c>
      <c r="I12" s="34"/>
      <c r="J12" s="34">
        <f t="shared" ref="J12" si="0">E12-G12</f>
        <v>-14817</v>
      </c>
    </row>
    <row r="13" spans="2:14" ht="24" customHeight="1" x14ac:dyDescent="0.2">
      <c r="B13" s="25" t="s">
        <v>103</v>
      </c>
      <c r="C13" s="1"/>
      <c r="D13" s="68"/>
      <c r="E13" s="4">
        <f>SUMIF('Trial Balance'!I:I,'المركز المالي'!B13,'Trial Balance'!J:J)</f>
        <v>453922</v>
      </c>
      <c r="F13" s="53"/>
      <c r="G13" s="4">
        <v>453922</v>
      </c>
      <c r="J13" s="34">
        <f t="shared" ref="J13" si="1">G13-E13</f>
        <v>0</v>
      </c>
    </row>
    <row r="14" spans="2:14" ht="24" customHeight="1" x14ac:dyDescent="0.2">
      <c r="B14" s="45" t="s">
        <v>1</v>
      </c>
      <c r="C14" s="1"/>
      <c r="D14" s="68"/>
      <c r="E14" s="22">
        <f>SUM(E10:E13)</f>
        <v>6519626</v>
      </c>
      <c r="F14" s="15"/>
      <c r="G14" s="22">
        <f>SUM(G10:G13)</f>
        <v>7096051</v>
      </c>
      <c r="N14" s="34" t="e">
        <f>#REF!+E19</f>
        <v>#REF!</v>
      </c>
    </row>
    <row r="15" spans="2:14" ht="24" customHeight="1" thickBot="1" x14ac:dyDescent="0.25">
      <c r="B15" s="45" t="s">
        <v>7</v>
      </c>
      <c r="C15" s="49"/>
      <c r="D15" s="49"/>
      <c r="E15" s="5">
        <f>E14</f>
        <v>6519626</v>
      </c>
      <c r="F15" s="7"/>
      <c r="G15" s="5">
        <f>G14</f>
        <v>7096051</v>
      </c>
    </row>
    <row r="16" spans="2:14" ht="25.5" customHeight="1" thickTop="1" x14ac:dyDescent="0.2">
      <c r="B16" s="66" t="s">
        <v>8</v>
      </c>
      <c r="C16" s="49"/>
      <c r="D16" s="49"/>
      <c r="E16" s="53"/>
      <c r="F16" s="74"/>
      <c r="G16" s="53"/>
      <c r="N16" s="34" t="e">
        <f>G19+#REF!</f>
        <v>#REF!</v>
      </c>
    </row>
    <row r="17" spans="2:16" ht="25.5" customHeight="1" x14ac:dyDescent="0.2">
      <c r="B17" s="45" t="s">
        <v>9</v>
      </c>
      <c r="C17" s="68"/>
      <c r="D17" s="68"/>
      <c r="E17" s="53"/>
      <c r="F17" s="53"/>
      <c r="G17" s="53"/>
    </row>
    <row r="18" spans="2:16" ht="25.5" customHeight="1" x14ac:dyDescent="0.2">
      <c r="B18" s="75" t="s">
        <v>57</v>
      </c>
      <c r="C18" s="68"/>
      <c r="D18" s="68"/>
      <c r="E18" s="4">
        <f>-SUMIF('Trial Balance'!I:I,'المركز المالي'!B18,'Trial Balance'!J:J)</f>
        <v>4472143</v>
      </c>
      <c r="F18" s="67"/>
      <c r="G18" s="4">
        <v>4131506</v>
      </c>
      <c r="J18" s="34">
        <f>E18-G18</f>
        <v>340637</v>
      </c>
    </row>
    <row r="19" spans="2:16" ht="25.5" customHeight="1" x14ac:dyDescent="0.2">
      <c r="B19" s="75" t="s">
        <v>90</v>
      </c>
      <c r="C19" s="1">
        <v>7</v>
      </c>
      <c r="D19" s="68"/>
      <c r="E19" s="4">
        <f>'5-6-7'!H39-'5-6-7'!H30</f>
        <v>1806000</v>
      </c>
      <c r="F19" s="67"/>
      <c r="G19" s="4">
        <f>'5-6-7'!J39-'5-6-7'!J30</f>
        <v>1916278</v>
      </c>
      <c r="J19" s="34">
        <f>E19-G19</f>
        <v>-110278</v>
      </c>
    </row>
    <row r="20" spans="2:16" ht="25.5" customHeight="1" x14ac:dyDescent="0.2">
      <c r="B20" s="25" t="s">
        <v>92</v>
      </c>
      <c r="C20" s="1">
        <v>8</v>
      </c>
      <c r="D20" s="68"/>
      <c r="E20" s="4">
        <f>'8-9'!D10</f>
        <v>1254390</v>
      </c>
      <c r="F20" s="53"/>
      <c r="G20" s="4">
        <f>'8-9'!F10</f>
        <v>2059955</v>
      </c>
      <c r="J20" s="34">
        <f t="shared" ref="J20:J21" si="2">E20-G20</f>
        <v>-805565</v>
      </c>
      <c r="O20" s="34">
        <f>E18+E20+E21</f>
        <v>5727491.1500000004</v>
      </c>
    </row>
    <row r="21" spans="2:16" ht="25.5" customHeight="1" x14ac:dyDescent="0.2">
      <c r="B21" s="33" t="s">
        <v>91</v>
      </c>
      <c r="C21" s="1">
        <v>9</v>
      </c>
      <c r="D21" s="68"/>
      <c r="E21" s="2">
        <f>'8-9'!D33</f>
        <v>958.14999999999964</v>
      </c>
      <c r="F21" s="52"/>
      <c r="G21" s="2">
        <f>'8-9'!F33</f>
        <v>11341</v>
      </c>
      <c r="J21" s="34">
        <f t="shared" si="2"/>
        <v>-10382.85</v>
      </c>
      <c r="O21" s="25">
        <v>-78</v>
      </c>
      <c r="P21" s="25">
        <f>-O21</f>
        <v>78</v>
      </c>
    </row>
    <row r="22" spans="2:16" ht="25.5" customHeight="1" x14ac:dyDescent="0.2">
      <c r="B22" s="45" t="s">
        <v>10</v>
      </c>
      <c r="C22" s="68"/>
      <c r="D22" s="68"/>
      <c r="E22" s="117">
        <f>SUM(E18:E21)</f>
        <v>7533491.1500000004</v>
      </c>
      <c r="F22" s="12"/>
      <c r="G22" s="22">
        <f>SUM(G18:G21)</f>
        <v>8119080</v>
      </c>
      <c r="O22" s="34">
        <f>SUM(O20:O21)</f>
        <v>5727413.1500000004</v>
      </c>
    </row>
    <row r="23" spans="2:16" ht="12.6" customHeight="1" x14ac:dyDescent="0.2">
      <c r="B23" s="45"/>
      <c r="C23" s="68"/>
      <c r="D23" s="68"/>
      <c r="E23" s="7"/>
      <c r="F23" s="15"/>
      <c r="G23" s="7"/>
      <c r="L23" s="34"/>
    </row>
    <row r="24" spans="2:16" x14ac:dyDescent="0.2">
      <c r="B24" s="66" t="s">
        <v>11</v>
      </c>
      <c r="C24" s="68"/>
      <c r="D24" s="68"/>
      <c r="E24" s="6"/>
      <c r="F24" s="53"/>
      <c r="G24" s="6"/>
    </row>
    <row r="25" spans="2:16" ht="21.75" customHeight="1" x14ac:dyDescent="0.2">
      <c r="B25" s="25" t="s">
        <v>36</v>
      </c>
      <c r="C25" s="1">
        <v>10</v>
      </c>
      <c r="D25" s="68"/>
      <c r="E25" s="4">
        <f>'10-11-12-13'!F11</f>
        <v>62210</v>
      </c>
      <c r="F25" s="67"/>
      <c r="G25" s="4">
        <f>'10-11-12-13'!H11</f>
        <v>61738</v>
      </c>
      <c r="J25" s="34">
        <f t="shared" ref="J25:J26" si="3">E25-G25</f>
        <v>472</v>
      </c>
      <c r="M25" s="34"/>
    </row>
    <row r="26" spans="2:16" ht="21.75" customHeight="1" x14ac:dyDescent="0.2">
      <c r="B26" s="45" t="s">
        <v>12</v>
      </c>
      <c r="C26" s="1"/>
      <c r="D26" s="68"/>
      <c r="E26" s="76">
        <f>SUM(E25:E25)</f>
        <v>62210</v>
      </c>
      <c r="F26" s="12"/>
      <c r="G26" s="76">
        <f>SUM(G25:G25)</f>
        <v>61738</v>
      </c>
      <c r="J26" s="34">
        <f t="shared" si="3"/>
        <v>472</v>
      </c>
    </row>
    <row r="27" spans="2:16" ht="21.75" customHeight="1" thickBot="1" x14ac:dyDescent="0.25">
      <c r="B27" s="45" t="s">
        <v>13</v>
      </c>
      <c r="C27" s="1"/>
      <c r="D27" s="68"/>
      <c r="E27" s="16">
        <f>E22+E26</f>
        <v>7595701.1500000004</v>
      </c>
      <c r="F27" s="53"/>
      <c r="G27" s="16">
        <f>G26+G22</f>
        <v>8180818</v>
      </c>
    </row>
    <row r="28" spans="2:16" ht="21" thickTop="1" x14ac:dyDescent="0.2">
      <c r="B28" s="66" t="s">
        <v>14</v>
      </c>
      <c r="C28" s="1"/>
      <c r="D28" s="68"/>
      <c r="E28" s="4"/>
      <c r="F28" s="53"/>
      <c r="G28" s="4"/>
    </row>
    <row r="29" spans="2:16" ht="24.75" customHeight="1" x14ac:dyDescent="0.2">
      <c r="B29" s="25" t="s">
        <v>4</v>
      </c>
      <c r="C29" s="1">
        <v>11</v>
      </c>
      <c r="D29" s="68"/>
      <c r="E29" s="4">
        <f>'قائمة التغيرات'!C20</f>
        <v>300000</v>
      </c>
      <c r="F29" s="67"/>
      <c r="G29" s="4">
        <f>'قائمة التغيرات'!C14</f>
        <v>300000</v>
      </c>
    </row>
    <row r="30" spans="2:16" ht="24.75" customHeight="1" x14ac:dyDescent="0.2">
      <c r="B30" s="25" t="s">
        <v>42</v>
      </c>
      <c r="C30" s="1"/>
      <c r="D30" s="68"/>
      <c r="E30" s="4">
        <f>'قائمة التغيرات'!E20</f>
        <v>22609</v>
      </c>
      <c r="F30" s="67"/>
      <c r="G30" s="4">
        <f>'قائمة التغيرات'!E14</f>
        <v>22609</v>
      </c>
    </row>
    <row r="31" spans="2:16" ht="24.75" customHeight="1" x14ac:dyDescent="0.2">
      <c r="B31" s="25" t="s">
        <v>93</v>
      </c>
      <c r="C31" s="68"/>
      <c r="D31" s="68"/>
      <c r="E31" s="77">
        <f>'قائمة التغيرات'!G20</f>
        <v>-1398684.15</v>
      </c>
      <c r="F31" s="53"/>
      <c r="G31" s="77">
        <f>'قائمة التغيرات'!G14</f>
        <v>-1407376</v>
      </c>
      <c r="J31" s="34">
        <f>E31-G31</f>
        <v>8691.8500000000931</v>
      </c>
    </row>
    <row r="32" spans="2:16" ht="24.75" customHeight="1" x14ac:dyDescent="0.2">
      <c r="B32" s="45" t="s">
        <v>15</v>
      </c>
      <c r="C32" s="68"/>
      <c r="D32" s="68"/>
      <c r="E32" s="78">
        <f>SUM(E29:E31)</f>
        <v>-1076075.1499999999</v>
      </c>
      <c r="F32" s="53"/>
      <c r="G32" s="78">
        <f>SUM(G29:G31)</f>
        <v>-1084767</v>
      </c>
    </row>
    <row r="33" spans="2:7" ht="24.75" customHeight="1" thickBot="1" x14ac:dyDescent="0.25">
      <c r="B33" s="45" t="s">
        <v>16</v>
      </c>
      <c r="C33" s="68"/>
      <c r="D33" s="68"/>
      <c r="E33" s="8">
        <f>E27+E32</f>
        <v>6519626</v>
      </c>
      <c r="F33" s="7"/>
      <c r="G33" s="8">
        <f>G27+G32</f>
        <v>7096051</v>
      </c>
    </row>
    <row r="34" spans="2:7" ht="12.75" customHeight="1" thickTop="1" x14ac:dyDescent="0.2">
      <c r="B34" s="45"/>
      <c r="C34" s="68"/>
      <c r="D34" s="68"/>
      <c r="E34" s="7"/>
      <c r="F34" s="7"/>
      <c r="G34" s="7"/>
    </row>
    <row r="35" spans="2:7" ht="24.75" customHeight="1" x14ac:dyDescent="0.2">
      <c r="B35" s="45"/>
      <c r="C35" s="68"/>
      <c r="D35" s="68"/>
      <c r="E35" s="7"/>
      <c r="F35" s="7"/>
      <c r="G35" s="7"/>
    </row>
    <row r="36" spans="2:7" x14ac:dyDescent="0.2">
      <c r="B36" s="152" t="s">
        <v>111</v>
      </c>
      <c r="C36" s="152"/>
      <c r="D36" s="152"/>
      <c r="E36" s="152"/>
      <c r="F36" s="152"/>
      <c r="G36" s="152"/>
    </row>
    <row r="37" spans="2:7" x14ac:dyDescent="0.2">
      <c r="B37" s="153">
        <v>5</v>
      </c>
      <c r="C37" s="153"/>
      <c r="D37" s="153"/>
      <c r="E37" s="153"/>
      <c r="F37" s="153"/>
      <c r="G37" s="153"/>
    </row>
    <row r="39" spans="2:7" x14ac:dyDescent="0.2">
      <c r="B39" s="45"/>
      <c r="C39" s="68"/>
      <c r="D39" s="68"/>
      <c r="E39" s="7">
        <f>E33-E15</f>
        <v>0</v>
      </c>
      <c r="F39" s="68"/>
      <c r="G39" s="7">
        <f>G33-G15</f>
        <v>0</v>
      </c>
    </row>
    <row r="44" spans="2:7" x14ac:dyDescent="0.2">
      <c r="E44" s="34"/>
    </row>
    <row r="45" spans="2:7" x14ac:dyDescent="0.2">
      <c r="E45" s="34"/>
    </row>
  </sheetData>
  <customSheetViews>
    <customSheetView guid="{C4C54333-0C8B-484B-8210-F3D7E510C081}" scale="130" showPageBreaks="1" showGridLines="0" view="pageLayout">
      <selection sqref="A1:A1048576"/>
      <pageMargins left="0.43307086614173229" right="3.2051282051282048E-2" top="0.62" bottom="0" header="0.23" footer="0"/>
      <printOptions horizontalCentered="1"/>
      <pageSetup paperSize="9" firstPageNumber="5" orientation="portrait" useFirstPageNumber="1" r:id="rId1"/>
      <headerFooter alignWithMargins="0"/>
    </customSheetView>
  </customSheetViews>
  <mergeCells count="2">
    <mergeCell ref="B36:G36"/>
    <mergeCell ref="B37:G37"/>
  </mergeCells>
  <printOptions horizontalCentered="1"/>
  <pageMargins left="0.43307086614173229" right="0.53" top="0.62992125984251968" bottom="0" header="0.23622047244094491" footer="0"/>
  <pageSetup paperSize="9" scale="95" firstPageNumber="5" orientation="portrait" useFirstPageNumber="1"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9"/>
  <sheetViews>
    <sheetView rightToLeft="1" zoomScale="90" zoomScaleNormal="90" zoomScaleSheetLayoutView="145" zoomScalePageLayoutView="90" workbookViewId="0">
      <selection activeCell="A22" sqref="A22:XFD22"/>
    </sheetView>
  </sheetViews>
  <sheetFormatPr defaultColWidth="9.375" defaultRowHeight="20.25" x14ac:dyDescent="0.2"/>
  <cols>
    <col min="1" max="1" width="2.125" style="25" customWidth="1"/>
    <col min="2" max="2" width="30.375" style="25" customWidth="1"/>
    <col min="3" max="3" width="10" style="25" customWidth="1"/>
    <col min="4" max="4" width="1.25" style="25" customWidth="1"/>
    <col min="5" max="5" width="14" style="25" customWidth="1"/>
    <col min="6" max="6" width="1.375" style="25" customWidth="1"/>
    <col min="7" max="7" width="14" style="33" customWidth="1"/>
    <col min="8" max="8" width="2.125" style="25" customWidth="1"/>
    <col min="9" max="250" width="9.375" style="25"/>
    <col min="251" max="251" width="12.375" style="25" customWidth="1"/>
    <col min="252" max="252" width="31.125" style="25" customWidth="1"/>
    <col min="253" max="253" width="4" style="25" customWidth="1"/>
    <col min="254" max="254" width="10" style="25" customWidth="1"/>
    <col min="255" max="255" width="1.375" style="25" customWidth="1"/>
    <col min="256" max="256" width="23" style="25" bestFit="1" customWidth="1"/>
    <col min="257" max="257" width="2.375" style="25" customWidth="1"/>
    <col min="258" max="258" width="23" style="25" bestFit="1" customWidth="1"/>
    <col min="259" max="259" width="0.375" style="25" customWidth="1"/>
    <col min="260" max="260" width="1.375" style="25" customWidth="1"/>
    <col min="261" max="261" width="2" style="25" customWidth="1"/>
    <col min="262" max="506" width="9.375" style="25"/>
    <col min="507" max="507" width="12.375" style="25" customWidth="1"/>
    <col min="508" max="508" width="31.125" style="25" customWidth="1"/>
    <col min="509" max="509" width="4" style="25" customWidth="1"/>
    <col min="510" max="510" width="10" style="25" customWidth="1"/>
    <col min="511" max="511" width="1.375" style="25" customWidth="1"/>
    <col min="512" max="512" width="23" style="25" bestFit="1" customWidth="1"/>
    <col min="513" max="513" width="2.375" style="25" customWidth="1"/>
    <col min="514" max="514" width="23" style="25" bestFit="1" customWidth="1"/>
    <col min="515" max="515" width="0.375" style="25" customWidth="1"/>
    <col min="516" max="516" width="1.375" style="25" customWidth="1"/>
    <col min="517" max="517" width="2" style="25" customWidth="1"/>
    <col min="518" max="762" width="9.375" style="25"/>
    <col min="763" max="763" width="12.375" style="25" customWidth="1"/>
    <col min="764" max="764" width="31.125" style="25" customWidth="1"/>
    <col min="765" max="765" width="4" style="25" customWidth="1"/>
    <col min="766" max="766" width="10" style="25" customWidth="1"/>
    <col min="767" max="767" width="1.375" style="25" customWidth="1"/>
    <col min="768" max="768" width="23" style="25" bestFit="1" customWidth="1"/>
    <col min="769" max="769" width="2.375" style="25" customWidth="1"/>
    <col min="770" max="770" width="23" style="25" bestFit="1" customWidth="1"/>
    <col min="771" max="771" width="0.375" style="25" customWidth="1"/>
    <col min="772" max="772" width="1.375" style="25" customWidth="1"/>
    <col min="773" max="773" width="2" style="25" customWidth="1"/>
    <col min="774" max="1018" width="9.375" style="25"/>
    <col min="1019" max="1019" width="12.375" style="25" customWidth="1"/>
    <col min="1020" max="1020" width="31.125" style="25" customWidth="1"/>
    <col min="1021" max="1021" width="4" style="25" customWidth="1"/>
    <col min="1022" max="1022" width="10" style="25" customWidth="1"/>
    <col min="1023" max="1023" width="1.375" style="25" customWidth="1"/>
    <col min="1024" max="1024" width="23" style="25" bestFit="1" customWidth="1"/>
    <col min="1025" max="1025" width="2.375" style="25" customWidth="1"/>
    <col min="1026" max="1026" width="23" style="25" bestFit="1" customWidth="1"/>
    <col min="1027" max="1027" width="0.375" style="25" customWidth="1"/>
    <col min="1028" max="1028" width="1.375" style="25" customWidth="1"/>
    <col min="1029" max="1029" width="2" style="25" customWidth="1"/>
    <col min="1030" max="1274" width="9.375" style="25"/>
    <col min="1275" max="1275" width="12.375" style="25" customWidth="1"/>
    <col min="1276" max="1276" width="31.125" style="25" customWidth="1"/>
    <col min="1277" max="1277" width="4" style="25" customWidth="1"/>
    <col min="1278" max="1278" width="10" style="25" customWidth="1"/>
    <col min="1279" max="1279" width="1.375" style="25" customWidth="1"/>
    <col min="1280" max="1280" width="23" style="25" bestFit="1" customWidth="1"/>
    <col min="1281" max="1281" width="2.375" style="25" customWidth="1"/>
    <col min="1282" max="1282" width="23" style="25" bestFit="1" customWidth="1"/>
    <col min="1283" max="1283" width="0.375" style="25" customWidth="1"/>
    <col min="1284" max="1284" width="1.375" style="25" customWidth="1"/>
    <col min="1285" max="1285" width="2" style="25" customWidth="1"/>
    <col min="1286" max="1530" width="9.375" style="25"/>
    <col min="1531" max="1531" width="12.375" style="25" customWidth="1"/>
    <col min="1532" max="1532" width="31.125" style="25" customWidth="1"/>
    <col min="1533" max="1533" width="4" style="25" customWidth="1"/>
    <col min="1534" max="1534" width="10" style="25" customWidth="1"/>
    <col min="1535" max="1535" width="1.375" style="25" customWidth="1"/>
    <col min="1536" max="1536" width="23" style="25" bestFit="1" customWidth="1"/>
    <col min="1537" max="1537" width="2.375" style="25" customWidth="1"/>
    <col min="1538" max="1538" width="23" style="25" bestFit="1" customWidth="1"/>
    <col min="1539" max="1539" width="0.375" style="25" customWidth="1"/>
    <col min="1540" max="1540" width="1.375" style="25" customWidth="1"/>
    <col min="1541" max="1541" width="2" style="25" customWidth="1"/>
    <col min="1542" max="1786" width="9.375" style="25"/>
    <col min="1787" max="1787" width="12.375" style="25" customWidth="1"/>
    <col min="1788" max="1788" width="31.125" style="25" customWidth="1"/>
    <col min="1789" max="1789" width="4" style="25" customWidth="1"/>
    <col min="1790" max="1790" width="10" style="25" customWidth="1"/>
    <col min="1791" max="1791" width="1.375" style="25" customWidth="1"/>
    <col min="1792" max="1792" width="23" style="25" bestFit="1" customWidth="1"/>
    <col min="1793" max="1793" width="2.375" style="25" customWidth="1"/>
    <col min="1794" max="1794" width="23" style="25" bestFit="1" customWidth="1"/>
    <col min="1795" max="1795" width="0.375" style="25" customWidth="1"/>
    <col min="1796" max="1796" width="1.375" style="25" customWidth="1"/>
    <col min="1797" max="1797" width="2" style="25" customWidth="1"/>
    <col min="1798" max="2042" width="9.375" style="25"/>
    <col min="2043" max="2043" width="12.375" style="25" customWidth="1"/>
    <col min="2044" max="2044" width="31.125" style="25" customWidth="1"/>
    <col min="2045" max="2045" width="4" style="25" customWidth="1"/>
    <col min="2046" max="2046" width="10" style="25" customWidth="1"/>
    <col min="2047" max="2047" width="1.375" style="25" customWidth="1"/>
    <col min="2048" max="2048" width="23" style="25" bestFit="1" customWidth="1"/>
    <col min="2049" max="2049" width="2.375" style="25" customWidth="1"/>
    <col min="2050" max="2050" width="23" style="25" bestFit="1" customWidth="1"/>
    <col min="2051" max="2051" width="0.375" style="25" customWidth="1"/>
    <col min="2052" max="2052" width="1.375" style="25" customWidth="1"/>
    <col min="2053" max="2053" width="2" style="25" customWidth="1"/>
    <col min="2054" max="2298" width="9.375" style="25"/>
    <col min="2299" max="2299" width="12.375" style="25" customWidth="1"/>
    <col min="2300" max="2300" width="31.125" style="25" customWidth="1"/>
    <col min="2301" max="2301" width="4" style="25" customWidth="1"/>
    <col min="2302" max="2302" width="10" style="25" customWidth="1"/>
    <col min="2303" max="2303" width="1.375" style="25" customWidth="1"/>
    <col min="2304" max="2304" width="23" style="25" bestFit="1" customWidth="1"/>
    <col min="2305" max="2305" width="2.375" style="25" customWidth="1"/>
    <col min="2306" max="2306" width="23" style="25" bestFit="1" customWidth="1"/>
    <col min="2307" max="2307" width="0.375" style="25" customWidth="1"/>
    <col min="2308" max="2308" width="1.375" style="25" customWidth="1"/>
    <col min="2309" max="2309" width="2" style="25" customWidth="1"/>
    <col min="2310" max="2554" width="9.375" style="25"/>
    <col min="2555" max="2555" width="12.375" style="25" customWidth="1"/>
    <col min="2556" max="2556" width="31.125" style="25" customWidth="1"/>
    <col min="2557" max="2557" width="4" style="25" customWidth="1"/>
    <col min="2558" max="2558" width="10" style="25" customWidth="1"/>
    <col min="2559" max="2559" width="1.375" style="25" customWidth="1"/>
    <col min="2560" max="2560" width="23" style="25" bestFit="1" customWidth="1"/>
    <col min="2561" max="2561" width="2.375" style="25" customWidth="1"/>
    <col min="2562" max="2562" width="23" style="25" bestFit="1" customWidth="1"/>
    <col min="2563" max="2563" width="0.375" style="25" customWidth="1"/>
    <col min="2564" max="2564" width="1.375" style="25" customWidth="1"/>
    <col min="2565" max="2565" width="2" style="25" customWidth="1"/>
    <col min="2566" max="2810" width="9.375" style="25"/>
    <col min="2811" max="2811" width="12.375" style="25" customWidth="1"/>
    <col min="2812" max="2812" width="31.125" style="25" customWidth="1"/>
    <col min="2813" max="2813" width="4" style="25" customWidth="1"/>
    <col min="2814" max="2814" width="10" style="25" customWidth="1"/>
    <col min="2815" max="2815" width="1.375" style="25" customWidth="1"/>
    <col min="2816" max="2816" width="23" style="25" bestFit="1" customWidth="1"/>
    <col min="2817" max="2817" width="2.375" style="25" customWidth="1"/>
    <col min="2818" max="2818" width="23" style="25" bestFit="1" customWidth="1"/>
    <col min="2819" max="2819" width="0.375" style="25" customWidth="1"/>
    <col min="2820" max="2820" width="1.375" style="25" customWidth="1"/>
    <col min="2821" max="2821" width="2" style="25" customWidth="1"/>
    <col min="2822" max="3066" width="9.375" style="25"/>
    <col min="3067" max="3067" width="12.375" style="25" customWidth="1"/>
    <col min="3068" max="3068" width="31.125" style="25" customWidth="1"/>
    <col min="3069" max="3069" width="4" style="25" customWidth="1"/>
    <col min="3070" max="3070" width="10" style="25" customWidth="1"/>
    <col min="3071" max="3071" width="1.375" style="25" customWidth="1"/>
    <col min="3072" max="3072" width="23" style="25" bestFit="1" customWidth="1"/>
    <col min="3073" max="3073" width="2.375" style="25" customWidth="1"/>
    <col min="3074" max="3074" width="23" style="25" bestFit="1" customWidth="1"/>
    <col min="3075" max="3075" width="0.375" style="25" customWidth="1"/>
    <col min="3076" max="3076" width="1.375" style="25" customWidth="1"/>
    <col min="3077" max="3077" width="2" style="25" customWidth="1"/>
    <col min="3078" max="3322" width="9.375" style="25"/>
    <col min="3323" max="3323" width="12.375" style="25" customWidth="1"/>
    <col min="3324" max="3324" width="31.125" style="25" customWidth="1"/>
    <col min="3325" max="3325" width="4" style="25" customWidth="1"/>
    <col min="3326" max="3326" width="10" style="25" customWidth="1"/>
    <col min="3327" max="3327" width="1.375" style="25" customWidth="1"/>
    <col min="3328" max="3328" width="23" style="25" bestFit="1" customWidth="1"/>
    <col min="3329" max="3329" width="2.375" style="25" customWidth="1"/>
    <col min="3330" max="3330" width="23" style="25" bestFit="1" customWidth="1"/>
    <col min="3331" max="3331" width="0.375" style="25" customWidth="1"/>
    <col min="3332" max="3332" width="1.375" style="25" customWidth="1"/>
    <col min="3333" max="3333" width="2" style="25" customWidth="1"/>
    <col min="3334" max="3578" width="9.375" style="25"/>
    <col min="3579" max="3579" width="12.375" style="25" customWidth="1"/>
    <col min="3580" max="3580" width="31.125" style="25" customWidth="1"/>
    <col min="3581" max="3581" width="4" style="25" customWidth="1"/>
    <col min="3582" max="3582" width="10" style="25" customWidth="1"/>
    <col min="3583" max="3583" width="1.375" style="25" customWidth="1"/>
    <col min="3584" max="3584" width="23" style="25" bestFit="1" customWidth="1"/>
    <col min="3585" max="3585" width="2.375" style="25" customWidth="1"/>
    <col min="3586" max="3586" width="23" style="25" bestFit="1" customWidth="1"/>
    <col min="3587" max="3587" width="0.375" style="25" customWidth="1"/>
    <col min="3588" max="3588" width="1.375" style="25" customWidth="1"/>
    <col min="3589" max="3589" width="2" style="25" customWidth="1"/>
    <col min="3590" max="3834" width="9.375" style="25"/>
    <col min="3835" max="3835" width="12.375" style="25" customWidth="1"/>
    <col min="3836" max="3836" width="31.125" style="25" customWidth="1"/>
    <col min="3837" max="3837" width="4" style="25" customWidth="1"/>
    <col min="3838" max="3838" width="10" style="25" customWidth="1"/>
    <col min="3839" max="3839" width="1.375" style="25" customWidth="1"/>
    <col min="3840" max="3840" width="23" style="25" bestFit="1" customWidth="1"/>
    <col min="3841" max="3841" width="2.375" style="25" customWidth="1"/>
    <col min="3842" max="3842" width="23" style="25" bestFit="1" customWidth="1"/>
    <col min="3843" max="3843" width="0.375" style="25" customWidth="1"/>
    <col min="3844" max="3844" width="1.375" style="25" customWidth="1"/>
    <col min="3845" max="3845" width="2" style="25" customWidth="1"/>
    <col min="3846" max="4090" width="9.375" style="25"/>
    <col min="4091" max="4091" width="12.375" style="25" customWidth="1"/>
    <col min="4092" max="4092" width="31.125" style="25" customWidth="1"/>
    <col min="4093" max="4093" width="4" style="25" customWidth="1"/>
    <col min="4094" max="4094" width="10" style="25" customWidth="1"/>
    <col min="4095" max="4095" width="1.375" style="25" customWidth="1"/>
    <col min="4096" max="4096" width="23" style="25" bestFit="1" customWidth="1"/>
    <col min="4097" max="4097" width="2.375" style="25" customWidth="1"/>
    <col min="4098" max="4098" width="23" style="25" bestFit="1" customWidth="1"/>
    <col min="4099" max="4099" width="0.375" style="25" customWidth="1"/>
    <col min="4100" max="4100" width="1.375" style="25" customWidth="1"/>
    <col min="4101" max="4101" width="2" style="25" customWidth="1"/>
    <col min="4102" max="4346" width="9.375" style="25"/>
    <col min="4347" max="4347" width="12.375" style="25" customWidth="1"/>
    <col min="4348" max="4348" width="31.125" style="25" customWidth="1"/>
    <col min="4349" max="4349" width="4" style="25" customWidth="1"/>
    <col min="4350" max="4350" width="10" style="25" customWidth="1"/>
    <col min="4351" max="4351" width="1.375" style="25" customWidth="1"/>
    <col min="4352" max="4352" width="23" style="25" bestFit="1" customWidth="1"/>
    <col min="4353" max="4353" width="2.375" style="25" customWidth="1"/>
    <col min="4354" max="4354" width="23" style="25" bestFit="1" customWidth="1"/>
    <col min="4355" max="4355" width="0.375" style="25" customWidth="1"/>
    <col min="4356" max="4356" width="1.375" style="25" customWidth="1"/>
    <col min="4357" max="4357" width="2" style="25" customWidth="1"/>
    <col min="4358" max="4602" width="9.375" style="25"/>
    <col min="4603" max="4603" width="12.375" style="25" customWidth="1"/>
    <col min="4604" max="4604" width="31.125" style="25" customWidth="1"/>
    <col min="4605" max="4605" width="4" style="25" customWidth="1"/>
    <col min="4606" max="4606" width="10" style="25" customWidth="1"/>
    <col min="4607" max="4607" width="1.375" style="25" customWidth="1"/>
    <col min="4608" max="4608" width="23" style="25" bestFit="1" customWidth="1"/>
    <col min="4609" max="4609" width="2.375" style="25" customWidth="1"/>
    <col min="4610" max="4610" width="23" style="25" bestFit="1" customWidth="1"/>
    <col min="4611" max="4611" width="0.375" style="25" customWidth="1"/>
    <col min="4612" max="4612" width="1.375" style="25" customWidth="1"/>
    <col min="4613" max="4613" width="2" style="25" customWidth="1"/>
    <col min="4614" max="4858" width="9.375" style="25"/>
    <col min="4859" max="4859" width="12.375" style="25" customWidth="1"/>
    <col min="4860" max="4860" width="31.125" style="25" customWidth="1"/>
    <col min="4861" max="4861" width="4" style="25" customWidth="1"/>
    <col min="4862" max="4862" width="10" style="25" customWidth="1"/>
    <col min="4863" max="4863" width="1.375" style="25" customWidth="1"/>
    <col min="4864" max="4864" width="23" style="25" bestFit="1" customWidth="1"/>
    <col min="4865" max="4865" width="2.375" style="25" customWidth="1"/>
    <col min="4866" max="4866" width="23" style="25" bestFit="1" customWidth="1"/>
    <col min="4867" max="4867" width="0.375" style="25" customWidth="1"/>
    <col min="4868" max="4868" width="1.375" style="25" customWidth="1"/>
    <col min="4869" max="4869" width="2" style="25" customWidth="1"/>
    <col min="4870" max="5114" width="9.375" style="25"/>
    <col min="5115" max="5115" width="12.375" style="25" customWidth="1"/>
    <col min="5116" max="5116" width="31.125" style="25" customWidth="1"/>
    <col min="5117" max="5117" width="4" style="25" customWidth="1"/>
    <col min="5118" max="5118" width="10" style="25" customWidth="1"/>
    <col min="5119" max="5119" width="1.375" style="25" customWidth="1"/>
    <col min="5120" max="5120" width="23" style="25" bestFit="1" customWidth="1"/>
    <col min="5121" max="5121" width="2.375" style="25" customWidth="1"/>
    <col min="5122" max="5122" width="23" style="25" bestFit="1" customWidth="1"/>
    <col min="5123" max="5123" width="0.375" style="25" customWidth="1"/>
    <col min="5124" max="5124" width="1.375" style="25" customWidth="1"/>
    <col min="5125" max="5125" width="2" style="25" customWidth="1"/>
    <col min="5126" max="5370" width="9.375" style="25"/>
    <col min="5371" max="5371" width="12.375" style="25" customWidth="1"/>
    <col min="5372" max="5372" width="31.125" style="25" customWidth="1"/>
    <col min="5373" max="5373" width="4" style="25" customWidth="1"/>
    <col min="5374" max="5374" width="10" style="25" customWidth="1"/>
    <col min="5375" max="5375" width="1.375" style="25" customWidth="1"/>
    <col min="5376" max="5376" width="23" style="25" bestFit="1" customWidth="1"/>
    <col min="5377" max="5377" width="2.375" style="25" customWidth="1"/>
    <col min="5378" max="5378" width="23" style="25" bestFit="1" customWidth="1"/>
    <col min="5379" max="5379" width="0.375" style="25" customWidth="1"/>
    <col min="5380" max="5380" width="1.375" style="25" customWidth="1"/>
    <col min="5381" max="5381" width="2" style="25" customWidth="1"/>
    <col min="5382" max="5626" width="9.375" style="25"/>
    <col min="5627" max="5627" width="12.375" style="25" customWidth="1"/>
    <col min="5628" max="5628" width="31.125" style="25" customWidth="1"/>
    <col min="5629" max="5629" width="4" style="25" customWidth="1"/>
    <col min="5630" max="5630" width="10" style="25" customWidth="1"/>
    <col min="5631" max="5631" width="1.375" style="25" customWidth="1"/>
    <col min="5632" max="5632" width="23" style="25" bestFit="1" customWidth="1"/>
    <col min="5633" max="5633" width="2.375" style="25" customWidth="1"/>
    <col min="5634" max="5634" width="23" style="25" bestFit="1" customWidth="1"/>
    <col min="5635" max="5635" width="0.375" style="25" customWidth="1"/>
    <col min="5636" max="5636" width="1.375" style="25" customWidth="1"/>
    <col min="5637" max="5637" width="2" style="25" customWidth="1"/>
    <col min="5638" max="5882" width="9.375" style="25"/>
    <col min="5883" max="5883" width="12.375" style="25" customWidth="1"/>
    <col min="5884" max="5884" width="31.125" style="25" customWidth="1"/>
    <col min="5885" max="5885" width="4" style="25" customWidth="1"/>
    <col min="5886" max="5886" width="10" style="25" customWidth="1"/>
    <col min="5887" max="5887" width="1.375" style="25" customWidth="1"/>
    <col min="5888" max="5888" width="23" style="25" bestFit="1" customWidth="1"/>
    <col min="5889" max="5889" width="2.375" style="25" customWidth="1"/>
    <col min="5890" max="5890" width="23" style="25" bestFit="1" customWidth="1"/>
    <col min="5891" max="5891" width="0.375" style="25" customWidth="1"/>
    <col min="5892" max="5892" width="1.375" style="25" customWidth="1"/>
    <col min="5893" max="5893" width="2" style="25" customWidth="1"/>
    <col min="5894" max="6138" width="9.375" style="25"/>
    <col min="6139" max="6139" width="12.375" style="25" customWidth="1"/>
    <col min="6140" max="6140" width="31.125" style="25" customWidth="1"/>
    <col min="6141" max="6141" width="4" style="25" customWidth="1"/>
    <col min="6142" max="6142" width="10" style="25" customWidth="1"/>
    <col min="6143" max="6143" width="1.375" style="25" customWidth="1"/>
    <col min="6144" max="6144" width="23" style="25" bestFit="1" customWidth="1"/>
    <col min="6145" max="6145" width="2.375" style="25" customWidth="1"/>
    <col min="6146" max="6146" width="23" style="25" bestFit="1" customWidth="1"/>
    <col min="6147" max="6147" width="0.375" style="25" customWidth="1"/>
    <col min="6148" max="6148" width="1.375" style="25" customWidth="1"/>
    <col min="6149" max="6149" width="2" style="25" customWidth="1"/>
    <col min="6150" max="6394" width="9.375" style="25"/>
    <col min="6395" max="6395" width="12.375" style="25" customWidth="1"/>
    <col min="6396" max="6396" width="31.125" style="25" customWidth="1"/>
    <col min="6397" max="6397" width="4" style="25" customWidth="1"/>
    <col min="6398" max="6398" width="10" style="25" customWidth="1"/>
    <col min="6399" max="6399" width="1.375" style="25" customWidth="1"/>
    <col min="6400" max="6400" width="23" style="25" bestFit="1" customWidth="1"/>
    <col min="6401" max="6401" width="2.375" style="25" customWidth="1"/>
    <col min="6402" max="6402" width="23" style="25" bestFit="1" customWidth="1"/>
    <col min="6403" max="6403" width="0.375" style="25" customWidth="1"/>
    <col min="6404" max="6404" width="1.375" style="25" customWidth="1"/>
    <col min="6405" max="6405" width="2" style="25" customWidth="1"/>
    <col min="6406" max="6650" width="9.375" style="25"/>
    <col min="6651" max="6651" width="12.375" style="25" customWidth="1"/>
    <col min="6652" max="6652" width="31.125" style="25" customWidth="1"/>
    <col min="6653" max="6653" width="4" style="25" customWidth="1"/>
    <col min="6654" max="6654" width="10" style="25" customWidth="1"/>
    <col min="6655" max="6655" width="1.375" style="25" customWidth="1"/>
    <col min="6656" max="6656" width="23" style="25" bestFit="1" customWidth="1"/>
    <col min="6657" max="6657" width="2.375" style="25" customWidth="1"/>
    <col min="6658" max="6658" width="23" style="25" bestFit="1" customWidth="1"/>
    <col min="6659" max="6659" width="0.375" style="25" customWidth="1"/>
    <col min="6660" max="6660" width="1.375" style="25" customWidth="1"/>
    <col min="6661" max="6661" width="2" style="25" customWidth="1"/>
    <col min="6662" max="6906" width="9.375" style="25"/>
    <col min="6907" max="6907" width="12.375" style="25" customWidth="1"/>
    <col min="6908" max="6908" width="31.125" style="25" customWidth="1"/>
    <col min="6909" max="6909" width="4" style="25" customWidth="1"/>
    <col min="6910" max="6910" width="10" style="25" customWidth="1"/>
    <col min="6911" max="6911" width="1.375" style="25" customWidth="1"/>
    <col min="6912" max="6912" width="23" style="25" bestFit="1" customWidth="1"/>
    <col min="6913" max="6913" width="2.375" style="25" customWidth="1"/>
    <col min="6914" max="6914" width="23" style="25" bestFit="1" customWidth="1"/>
    <col min="6915" max="6915" width="0.375" style="25" customWidth="1"/>
    <col min="6916" max="6916" width="1.375" style="25" customWidth="1"/>
    <col min="6917" max="6917" width="2" style="25" customWidth="1"/>
    <col min="6918" max="7162" width="9.375" style="25"/>
    <col min="7163" max="7163" width="12.375" style="25" customWidth="1"/>
    <col min="7164" max="7164" width="31.125" style="25" customWidth="1"/>
    <col min="7165" max="7165" width="4" style="25" customWidth="1"/>
    <col min="7166" max="7166" width="10" style="25" customWidth="1"/>
    <col min="7167" max="7167" width="1.375" style="25" customWidth="1"/>
    <col min="7168" max="7168" width="23" style="25" bestFit="1" customWidth="1"/>
    <col min="7169" max="7169" width="2.375" style="25" customWidth="1"/>
    <col min="7170" max="7170" width="23" style="25" bestFit="1" customWidth="1"/>
    <col min="7171" max="7171" width="0.375" style="25" customWidth="1"/>
    <col min="7172" max="7172" width="1.375" style="25" customWidth="1"/>
    <col min="7173" max="7173" width="2" style="25" customWidth="1"/>
    <col min="7174" max="7418" width="9.375" style="25"/>
    <col min="7419" max="7419" width="12.375" style="25" customWidth="1"/>
    <col min="7420" max="7420" width="31.125" style="25" customWidth="1"/>
    <col min="7421" max="7421" width="4" style="25" customWidth="1"/>
    <col min="7422" max="7422" width="10" style="25" customWidth="1"/>
    <col min="7423" max="7423" width="1.375" style="25" customWidth="1"/>
    <col min="7424" max="7424" width="23" style="25" bestFit="1" customWidth="1"/>
    <col min="7425" max="7425" width="2.375" style="25" customWidth="1"/>
    <col min="7426" max="7426" width="23" style="25" bestFit="1" customWidth="1"/>
    <col min="7427" max="7427" width="0.375" style="25" customWidth="1"/>
    <col min="7428" max="7428" width="1.375" style="25" customWidth="1"/>
    <col min="7429" max="7429" width="2" style="25" customWidth="1"/>
    <col min="7430" max="7674" width="9.375" style="25"/>
    <col min="7675" max="7675" width="12.375" style="25" customWidth="1"/>
    <col min="7676" max="7676" width="31.125" style="25" customWidth="1"/>
    <col min="7677" max="7677" width="4" style="25" customWidth="1"/>
    <col min="7678" max="7678" width="10" style="25" customWidth="1"/>
    <col min="7679" max="7679" width="1.375" style="25" customWidth="1"/>
    <col min="7680" max="7680" width="23" style="25" bestFit="1" customWidth="1"/>
    <col min="7681" max="7681" width="2.375" style="25" customWidth="1"/>
    <col min="7682" max="7682" width="23" style="25" bestFit="1" customWidth="1"/>
    <col min="7683" max="7683" width="0.375" style="25" customWidth="1"/>
    <col min="7684" max="7684" width="1.375" style="25" customWidth="1"/>
    <col min="7685" max="7685" width="2" style="25" customWidth="1"/>
    <col min="7686" max="7930" width="9.375" style="25"/>
    <col min="7931" max="7931" width="12.375" style="25" customWidth="1"/>
    <col min="7932" max="7932" width="31.125" style="25" customWidth="1"/>
    <col min="7933" max="7933" width="4" style="25" customWidth="1"/>
    <col min="7934" max="7934" width="10" style="25" customWidth="1"/>
    <col min="7935" max="7935" width="1.375" style="25" customWidth="1"/>
    <col min="7936" max="7936" width="23" style="25" bestFit="1" customWidth="1"/>
    <col min="7937" max="7937" width="2.375" style="25" customWidth="1"/>
    <col min="7938" max="7938" width="23" style="25" bestFit="1" customWidth="1"/>
    <col min="7939" max="7939" width="0.375" style="25" customWidth="1"/>
    <col min="7940" max="7940" width="1.375" style="25" customWidth="1"/>
    <col min="7941" max="7941" width="2" style="25" customWidth="1"/>
    <col min="7942" max="8186" width="9.375" style="25"/>
    <col min="8187" max="8187" width="12.375" style="25" customWidth="1"/>
    <col min="8188" max="8188" width="31.125" style="25" customWidth="1"/>
    <col min="8189" max="8189" width="4" style="25" customWidth="1"/>
    <col min="8190" max="8190" width="10" style="25" customWidth="1"/>
    <col min="8191" max="8191" width="1.375" style="25" customWidth="1"/>
    <col min="8192" max="8192" width="23" style="25" bestFit="1" customWidth="1"/>
    <col min="8193" max="8193" width="2.375" style="25" customWidth="1"/>
    <col min="8194" max="8194" width="23" style="25" bestFit="1" customWidth="1"/>
    <col min="8195" max="8195" width="0.375" style="25" customWidth="1"/>
    <col min="8196" max="8196" width="1.375" style="25" customWidth="1"/>
    <col min="8197" max="8197" width="2" style="25" customWidth="1"/>
    <col min="8198" max="8442" width="9.375" style="25"/>
    <col min="8443" max="8443" width="12.375" style="25" customWidth="1"/>
    <col min="8444" max="8444" width="31.125" style="25" customWidth="1"/>
    <col min="8445" max="8445" width="4" style="25" customWidth="1"/>
    <col min="8446" max="8446" width="10" style="25" customWidth="1"/>
    <col min="8447" max="8447" width="1.375" style="25" customWidth="1"/>
    <col min="8448" max="8448" width="23" style="25" bestFit="1" customWidth="1"/>
    <col min="8449" max="8449" width="2.375" style="25" customWidth="1"/>
    <col min="8450" max="8450" width="23" style="25" bestFit="1" customWidth="1"/>
    <col min="8451" max="8451" width="0.375" style="25" customWidth="1"/>
    <col min="8452" max="8452" width="1.375" style="25" customWidth="1"/>
    <col min="8453" max="8453" width="2" style="25" customWidth="1"/>
    <col min="8454" max="8698" width="9.375" style="25"/>
    <col min="8699" max="8699" width="12.375" style="25" customWidth="1"/>
    <col min="8700" max="8700" width="31.125" style="25" customWidth="1"/>
    <col min="8701" max="8701" width="4" style="25" customWidth="1"/>
    <col min="8702" max="8702" width="10" style="25" customWidth="1"/>
    <col min="8703" max="8703" width="1.375" style="25" customWidth="1"/>
    <col min="8704" max="8704" width="23" style="25" bestFit="1" customWidth="1"/>
    <col min="8705" max="8705" width="2.375" style="25" customWidth="1"/>
    <col min="8706" max="8706" width="23" style="25" bestFit="1" customWidth="1"/>
    <col min="8707" max="8707" width="0.375" style="25" customWidth="1"/>
    <col min="8708" max="8708" width="1.375" style="25" customWidth="1"/>
    <col min="8709" max="8709" width="2" style="25" customWidth="1"/>
    <col min="8710" max="8954" width="9.375" style="25"/>
    <col min="8955" max="8955" width="12.375" style="25" customWidth="1"/>
    <col min="8956" max="8956" width="31.125" style="25" customWidth="1"/>
    <col min="8957" max="8957" width="4" style="25" customWidth="1"/>
    <col min="8958" max="8958" width="10" style="25" customWidth="1"/>
    <col min="8959" max="8959" width="1.375" style="25" customWidth="1"/>
    <col min="8960" max="8960" width="23" style="25" bestFit="1" customWidth="1"/>
    <col min="8961" max="8961" width="2.375" style="25" customWidth="1"/>
    <col min="8962" max="8962" width="23" style="25" bestFit="1" customWidth="1"/>
    <col min="8963" max="8963" width="0.375" style="25" customWidth="1"/>
    <col min="8964" max="8964" width="1.375" style="25" customWidth="1"/>
    <col min="8965" max="8965" width="2" style="25" customWidth="1"/>
    <col min="8966" max="9210" width="9.375" style="25"/>
    <col min="9211" max="9211" width="12.375" style="25" customWidth="1"/>
    <col min="9212" max="9212" width="31.125" style="25" customWidth="1"/>
    <col min="9213" max="9213" width="4" style="25" customWidth="1"/>
    <col min="9214" max="9214" width="10" style="25" customWidth="1"/>
    <col min="9215" max="9215" width="1.375" style="25" customWidth="1"/>
    <col min="9216" max="9216" width="23" style="25" bestFit="1" customWidth="1"/>
    <col min="9217" max="9217" width="2.375" style="25" customWidth="1"/>
    <col min="9218" max="9218" width="23" style="25" bestFit="1" customWidth="1"/>
    <col min="9219" max="9219" width="0.375" style="25" customWidth="1"/>
    <col min="9220" max="9220" width="1.375" style="25" customWidth="1"/>
    <col min="9221" max="9221" width="2" style="25" customWidth="1"/>
    <col min="9222" max="9466" width="9.375" style="25"/>
    <col min="9467" max="9467" width="12.375" style="25" customWidth="1"/>
    <col min="9468" max="9468" width="31.125" style="25" customWidth="1"/>
    <col min="9469" max="9469" width="4" style="25" customWidth="1"/>
    <col min="9470" max="9470" width="10" style="25" customWidth="1"/>
    <col min="9471" max="9471" width="1.375" style="25" customWidth="1"/>
    <col min="9472" max="9472" width="23" style="25" bestFit="1" customWidth="1"/>
    <col min="9473" max="9473" width="2.375" style="25" customWidth="1"/>
    <col min="9474" max="9474" width="23" style="25" bestFit="1" customWidth="1"/>
    <col min="9475" max="9475" width="0.375" style="25" customWidth="1"/>
    <col min="9476" max="9476" width="1.375" style="25" customWidth="1"/>
    <col min="9477" max="9477" width="2" style="25" customWidth="1"/>
    <col min="9478" max="9722" width="9.375" style="25"/>
    <col min="9723" max="9723" width="12.375" style="25" customWidth="1"/>
    <col min="9724" max="9724" width="31.125" style="25" customWidth="1"/>
    <col min="9725" max="9725" width="4" style="25" customWidth="1"/>
    <col min="9726" max="9726" width="10" style="25" customWidth="1"/>
    <col min="9727" max="9727" width="1.375" style="25" customWidth="1"/>
    <col min="9728" max="9728" width="23" style="25" bestFit="1" customWidth="1"/>
    <col min="9729" max="9729" width="2.375" style="25" customWidth="1"/>
    <col min="9730" max="9730" width="23" style="25" bestFit="1" customWidth="1"/>
    <col min="9731" max="9731" width="0.375" style="25" customWidth="1"/>
    <col min="9732" max="9732" width="1.375" style="25" customWidth="1"/>
    <col min="9733" max="9733" width="2" style="25" customWidth="1"/>
    <col min="9734" max="9978" width="9.375" style="25"/>
    <col min="9979" max="9979" width="12.375" style="25" customWidth="1"/>
    <col min="9980" max="9980" width="31.125" style="25" customWidth="1"/>
    <col min="9981" max="9981" width="4" style="25" customWidth="1"/>
    <col min="9982" max="9982" width="10" style="25" customWidth="1"/>
    <col min="9983" max="9983" width="1.375" style="25" customWidth="1"/>
    <col min="9984" max="9984" width="23" style="25" bestFit="1" customWidth="1"/>
    <col min="9985" max="9985" width="2.375" style="25" customWidth="1"/>
    <col min="9986" max="9986" width="23" style="25" bestFit="1" customWidth="1"/>
    <col min="9987" max="9987" width="0.375" style="25" customWidth="1"/>
    <col min="9988" max="9988" width="1.375" style="25" customWidth="1"/>
    <col min="9989" max="9989" width="2" style="25" customWidth="1"/>
    <col min="9990" max="10234" width="9.375" style="25"/>
    <col min="10235" max="10235" width="12.375" style="25" customWidth="1"/>
    <col min="10236" max="10236" width="31.125" style="25" customWidth="1"/>
    <col min="10237" max="10237" width="4" style="25" customWidth="1"/>
    <col min="10238" max="10238" width="10" style="25" customWidth="1"/>
    <col min="10239" max="10239" width="1.375" style="25" customWidth="1"/>
    <col min="10240" max="10240" width="23" style="25" bestFit="1" customWidth="1"/>
    <col min="10241" max="10241" width="2.375" style="25" customWidth="1"/>
    <col min="10242" max="10242" width="23" style="25" bestFit="1" customWidth="1"/>
    <col min="10243" max="10243" width="0.375" style="25" customWidth="1"/>
    <col min="10244" max="10244" width="1.375" style="25" customWidth="1"/>
    <col min="10245" max="10245" width="2" style="25" customWidth="1"/>
    <col min="10246" max="10490" width="9.375" style="25"/>
    <col min="10491" max="10491" width="12.375" style="25" customWidth="1"/>
    <col min="10492" max="10492" width="31.125" style="25" customWidth="1"/>
    <col min="10493" max="10493" width="4" style="25" customWidth="1"/>
    <col min="10494" max="10494" width="10" style="25" customWidth="1"/>
    <col min="10495" max="10495" width="1.375" style="25" customWidth="1"/>
    <col min="10496" max="10496" width="23" style="25" bestFit="1" customWidth="1"/>
    <col min="10497" max="10497" width="2.375" style="25" customWidth="1"/>
    <col min="10498" max="10498" width="23" style="25" bestFit="1" customWidth="1"/>
    <col min="10499" max="10499" width="0.375" style="25" customWidth="1"/>
    <col min="10500" max="10500" width="1.375" style="25" customWidth="1"/>
    <col min="10501" max="10501" width="2" style="25" customWidth="1"/>
    <col min="10502" max="10746" width="9.375" style="25"/>
    <col min="10747" max="10747" width="12.375" style="25" customWidth="1"/>
    <col min="10748" max="10748" width="31.125" style="25" customWidth="1"/>
    <col min="10749" max="10749" width="4" style="25" customWidth="1"/>
    <col min="10750" max="10750" width="10" style="25" customWidth="1"/>
    <col min="10751" max="10751" width="1.375" style="25" customWidth="1"/>
    <col min="10752" max="10752" width="23" style="25" bestFit="1" customWidth="1"/>
    <col min="10753" max="10753" width="2.375" style="25" customWidth="1"/>
    <col min="10754" max="10754" width="23" style="25" bestFit="1" customWidth="1"/>
    <col min="10755" max="10755" width="0.375" style="25" customWidth="1"/>
    <col min="10756" max="10756" width="1.375" style="25" customWidth="1"/>
    <col min="10757" max="10757" width="2" style="25" customWidth="1"/>
    <col min="10758" max="11002" width="9.375" style="25"/>
    <col min="11003" max="11003" width="12.375" style="25" customWidth="1"/>
    <col min="11004" max="11004" width="31.125" style="25" customWidth="1"/>
    <col min="11005" max="11005" width="4" style="25" customWidth="1"/>
    <col min="11006" max="11006" width="10" style="25" customWidth="1"/>
    <col min="11007" max="11007" width="1.375" style="25" customWidth="1"/>
    <col min="11008" max="11008" width="23" style="25" bestFit="1" customWidth="1"/>
    <col min="11009" max="11009" width="2.375" style="25" customWidth="1"/>
    <col min="11010" max="11010" width="23" style="25" bestFit="1" customWidth="1"/>
    <col min="11011" max="11011" width="0.375" style="25" customWidth="1"/>
    <col min="11012" max="11012" width="1.375" style="25" customWidth="1"/>
    <col min="11013" max="11013" width="2" style="25" customWidth="1"/>
    <col min="11014" max="11258" width="9.375" style="25"/>
    <col min="11259" max="11259" width="12.375" style="25" customWidth="1"/>
    <col min="11260" max="11260" width="31.125" style="25" customWidth="1"/>
    <col min="11261" max="11261" width="4" style="25" customWidth="1"/>
    <col min="11262" max="11262" width="10" style="25" customWidth="1"/>
    <col min="11263" max="11263" width="1.375" style="25" customWidth="1"/>
    <col min="11264" max="11264" width="23" style="25" bestFit="1" customWidth="1"/>
    <col min="11265" max="11265" width="2.375" style="25" customWidth="1"/>
    <col min="11266" max="11266" width="23" style="25" bestFit="1" customWidth="1"/>
    <col min="11267" max="11267" width="0.375" style="25" customWidth="1"/>
    <col min="11268" max="11268" width="1.375" style="25" customWidth="1"/>
    <col min="11269" max="11269" width="2" style="25" customWidth="1"/>
    <col min="11270" max="11514" width="9.375" style="25"/>
    <col min="11515" max="11515" width="12.375" style="25" customWidth="1"/>
    <col min="11516" max="11516" width="31.125" style="25" customWidth="1"/>
    <col min="11517" max="11517" width="4" style="25" customWidth="1"/>
    <col min="11518" max="11518" width="10" style="25" customWidth="1"/>
    <col min="11519" max="11519" width="1.375" style="25" customWidth="1"/>
    <col min="11520" max="11520" width="23" style="25" bestFit="1" customWidth="1"/>
    <col min="11521" max="11521" width="2.375" style="25" customWidth="1"/>
    <col min="11522" max="11522" width="23" style="25" bestFit="1" customWidth="1"/>
    <col min="11523" max="11523" width="0.375" style="25" customWidth="1"/>
    <col min="11524" max="11524" width="1.375" style="25" customWidth="1"/>
    <col min="11525" max="11525" width="2" style="25" customWidth="1"/>
    <col min="11526" max="11770" width="9.375" style="25"/>
    <col min="11771" max="11771" width="12.375" style="25" customWidth="1"/>
    <col min="11772" max="11772" width="31.125" style="25" customWidth="1"/>
    <col min="11773" max="11773" width="4" style="25" customWidth="1"/>
    <col min="11774" max="11774" width="10" style="25" customWidth="1"/>
    <col min="11775" max="11775" width="1.375" style="25" customWidth="1"/>
    <col min="11776" max="11776" width="23" style="25" bestFit="1" customWidth="1"/>
    <col min="11777" max="11777" width="2.375" style="25" customWidth="1"/>
    <col min="11778" max="11778" width="23" style="25" bestFit="1" customWidth="1"/>
    <col min="11779" max="11779" width="0.375" style="25" customWidth="1"/>
    <col min="11780" max="11780" width="1.375" style="25" customWidth="1"/>
    <col min="11781" max="11781" width="2" style="25" customWidth="1"/>
    <col min="11782" max="12026" width="9.375" style="25"/>
    <col min="12027" max="12027" width="12.375" style="25" customWidth="1"/>
    <col min="12028" max="12028" width="31.125" style="25" customWidth="1"/>
    <col min="12029" max="12029" width="4" style="25" customWidth="1"/>
    <col min="12030" max="12030" width="10" style="25" customWidth="1"/>
    <col min="12031" max="12031" width="1.375" style="25" customWidth="1"/>
    <col min="12032" max="12032" width="23" style="25" bestFit="1" customWidth="1"/>
    <col min="12033" max="12033" width="2.375" style="25" customWidth="1"/>
    <col min="12034" max="12034" width="23" style="25" bestFit="1" customWidth="1"/>
    <col min="12035" max="12035" width="0.375" style="25" customWidth="1"/>
    <col min="12036" max="12036" width="1.375" style="25" customWidth="1"/>
    <col min="12037" max="12037" width="2" style="25" customWidth="1"/>
    <col min="12038" max="12282" width="9.375" style="25"/>
    <col min="12283" max="12283" width="12.375" style="25" customWidth="1"/>
    <col min="12284" max="12284" width="31.125" style="25" customWidth="1"/>
    <col min="12285" max="12285" width="4" style="25" customWidth="1"/>
    <col min="12286" max="12286" width="10" style="25" customWidth="1"/>
    <col min="12287" max="12287" width="1.375" style="25" customWidth="1"/>
    <col min="12288" max="12288" width="23" style="25" bestFit="1" customWidth="1"/>
    <col min="12289" max="12289" width="2.375" style="25" customWidth="1"/>
    <col min="12290" max="12290" width="23" style="25" bestFit="1" customWidth="1"/>
    <col min="12291" max="12291" width="0.375" style="25" customWidth="1"/>
    <col min="12292" max="12292" width="1.375" style="25" customWidth="1"/>
    <col min="12293" max="12293" width="2" style="25" customWidth="1"/>
    <col min="12294" max="12538" width="9.375" style="25"/>
    <col min="12539" max="12539" width="12.375" style="25" customWidth="1"/>
    <col min="12540" max="12540" width="31.125" style="25" customWidth="1"/>
    <col min="12541" max="12541" width="4" style="25" customWidth="1"/>
    <col min="12542" max="12542" width="10" style="25" customWidth="1"/>
    <col min="12543" max="12543" width="1.375" style="25" customWidth="1"/>
    <col min="12544" max="12544" width="23" style="25" bestFit="1" customWidth="1"/>
    <col min="12545" max="12545" width="2.375" style="25" customWidth="1"/>
    <col min="12546" max="12546" width="23" style="25" bestFit="1" customWidth="1"/>
    <col min="12547" max="12547" width="0.375" style="25" customWidth="1"/>
    <col min="12548" max="12548" width="1.375" style="25" customWidth="1"/>
    <col min="12549" max="12549" width="2" style="25" customWidth="1"/>
    <col min="12550" max="12794" width="9.375" style="25"/>
    <col min="12795" max="12795" width="12.375" style="25" customWidth="1"/>
    <col min="12796" max="12796" width="31.125" style="25" customWidth="1"/>
    <col min="12797" max="12797" width="4" style="25" customWidth="1"/>
    <col min="12798" max="12798" width="10" style="25" customWidth="1"/>
    <col min="12799" max="12799" width="1.375" style="25" customWidth="1"/>
    <col min="12800" max="12800" width="23" style="25" bestFit="1" customWidth="1"/>
    <col min="12801" max="12801" width="2.375" style="25" customWidth="1"/>
    <col min="12802" max="12802" width="23" style="25" bestFit="1" customWidth="1"/>
    <col min="12803" max="12803" width="0.375" style="25" customWidth="1"/>
    <col min="12804" max="12804" width="1.375" style="25" customWidth="1"/>
    <col min="12805" max="12805" width="2" style="25" customWidth="1"/>
    <col min="12806" max="13050" width="9.375" style="25"/>
    <col min="13051" max="13051" width="12.375" style="25" customWidth="1"/>
    <col min="13052" max="13052" width="31.125" style="25" customWidth="1"/>
    <col min="13053" max="13053" width="4" style="25" customWidth="1"/>
    <col min="13054" max="13054" width="10" style="25" customWidth="1"/>
    <col min="13055" max="13055" width="1.375" style="25" customWidth="1"/>
    <col min="13056" max="13056" width="23" style="25" bestFit="1" customWidth="1"/>
    <col min="13057" max="13057" width="2.375" style="25" customWidth="1"/>
    <col min="13058" max="13058" width="23" style="25" bestFit="1" customWidth="1"/>
    <col min="13059" max="13059" width="0.375" style="25" customWidth="1"/>
    <col min="13060" max="13060" width="1.375" style="25" customWidth="1"/>
    <col min="13061" max="13061" width="2" style="25" customWidth="1"/>
    <col min="13062" max="13306" width="9.375" style="25"/>
    <col min="13307" max="13307" width="12.375" style="25" customWidth="1"/>
    <col min="13308" max="13308" width="31.125" style="25" customWidth="1"/>
    <col min="13309" max="13309" width="4" style="25" customWidth="1"/>
    <col min="13310" max="13310" width="10" style="25" customWidth="1"/>
    <col min="13311" max="13311" width="1.375" style="25" customWidth="1"/>
    <col min="13312" max="13312" width="23" style="25" bestFit="1" customWidth="1"/>
    <col min="13313" max="13313" width="2.375" style="25" customWidth="1"/>
    <col min="13314" max="13314" width="23" style="25" bestFit="1" customWidth="1"/>
    <col min="13315" max="13315" width="0.375" style="25" customWidth="1"/>
    <col min="13316" max="13316" width="1.375" style="25" customWidth="1"/>
    <col min="13317" max="13317" width="2" style="25" customWidth="1"/>
    <col min="13318" max="13562" width="9.375" style="25"/>
    <col min="13563" max="13563" width="12.375" style="25" customWidth="1"/>
    <col min="13564" max="13564" width="31.125" style="25" customWidth="1"/>
    <col min="13565" max="13565" width="4" style="25" customWidth="1"/>
    <col min="13566" max="13566" width="10" style="25" customWidth="1"/>
    <col min="13567" max="13567" width="1.375" style="25" customWidth="1"/>
    <col min="13568" max="13568" width="23" style="25" bestFit="1" customWidth="1"/>
    <col min="13569" max="13569" width="2.375" style="25" customWidth="1"/>
    <col min="13570" max="13570" width="23" style="25" bestFit="1" customWidth="1"/>
    <col min="13571" max="13571" width="0.375" style="25" customWidth="1"/>
    <col min="13572" max="13572" width="1.375" style="25" customWidth="1"/>
    <col min="13573" max="13573" width="2" style="25" customWidth="1"/>
    <col min="13574" max="13818" width="9.375" style="25"/>
    <col min="13819" max="13819" width="12.375" style="25" customWidth="1"/>
    <col min="13820" max="13820" width="31.125" style="25" customWidth="1"/>
    <col min="13821" max="13821" width="4" style="25" customWidth="1"/>
    <col min="13822" max="13822" width="10" style="25" customWidth="1"/>
    <col min="13823" max="13823" width="1.375" style="25" customWidth="1"/>
    <col min="13824" max="13824" width="23" style="25" bestFit="1" customWidth="1"/>
    <col min="13825" max="13825" width="2.375" style="25" customWidth="1"/>
    <col min="13826" max="13826" width="23" style="25" bestFit="1" customWidth="1"/>
    <col min="13827" max="13827" width="0.375" style="25" customWidth="1"/>
    <col min="13828" max="13828" width="1.375" style="25" customWidth="1"/>
    <col min="13829" max="13829" width="2" style="25" customWidth="1"/>
    <col min="13830" max="14074" width="9.375" style="25"/>
    <col min="14075" max="14075" width="12.375" style="25" customWidth="1"/>
    <col min="14076" max="14076" width="31.125" style="25" customWidth="1"/>
    <col min="14077" max="14077" width="4" style="25" customWidth="1"/>
    <col min="14078" max="14078" width="10" style="25" customWidth="1"/>
    <col min="14079" max="14079" width="1.375" style="25" customWidth="1"/>
    <col min="14080" max="14080" width="23" style="25" bestFit="1" customWidth="1"/>
    <col min="14081" max="14081" width="2.375" style="25" customWidth="1"/>
    <col min="14082" max="14082" width="23" style="25" bestFit="1" customWidth="1"/>
    <col min="14083" max="14083" width="0.375" style="25" customWidth="1"/>
    <col min="14084" max="14084" width="1.375" style="25" customWidth="1"/>
    <col min="14085" max="14085" width="2" style="25" customWidth="1"/>
    <col min="14086" max="14330" width="9.375" style="25"/>
    <col min="14331" max="14331" width="12.375" style="25" customWidth="1"/>
    <col min="14332" max="14332" width="31.125" style="25" customWidth="1"/>
    <col min="14333" max="14333" width="4" style="25" customWidth="1"/>
    <col min="14334" max="14334" width="10" style="25" customWidth="1"/>
    <col min="14335" max="14335" width="1.375" style="25" customWidth="1"/>
    <col min="14336" max="14336" width="23" style="25" bestFit="1" customWidth="1"/>
    <col min="14337" max="14337" width="2.375" style="25" customWidth="1"/>
    <col min="14338" max="14338" width="23" style="25" bestFit="1" customWidth="1"/>
    <col min="14339" max="14339" width="0.375" style="25" customWidth="1"/>
    <col min="14340" max="14340" width="1.375" style="25" customWidth="1"/>
    <col min="14341" max="14341" width="2" style="25" customWidth="1"/>
    <col min="14342" max="14586" width="9.375" style="25"/>
    <col min="14587" max="14587" width="12.375" style="25" customWidth="1"/>
    <col min="14588" max="14588" width="31.125" style="25" customWidth="1"/>
    <col min="14589" max="14589" width="4" style="25" customWidth="1"/>
    <col min="14590" max="14590" width="10" style="25" customWidth="1"/>
    <col min="14591" max="14591" width="1.375" style="25" customWidth="1"/>
    <col min="14592" max="14592" width="23" style="25" bestFit="1" customWidth="1"/>
    <col min="14593" max="14593" width="2.375" style="25" customWidth="1"/>
    <col min="14594" max="14594" width="23" style="25" bestFit="1" customWidth="1"/>
    <col min="14595" max="14595" width="0.375" style="25" customWidth="1"/>
    <col min="14596" max="14596" width="1.375" style="25" customWidth="1"/>
    <col min="14597" max="14597" width="2" style="25" customWidth="1"/>
    <col min="14598" max="14842" width="9.375" style="25"/>
    <col min="14843" max="14843" width="12.375" style="25" customWidth="1"/>
    <col min="14844" max="14844" width="31.125" style="25" customWidth="1"/>
    <col min="14845" max="14845" width="4" style="25" customWidth="1"/>
    <col min="14846" max="14846" width="10" style="25" customWidth="1"/>
    <col min="14847" max="14847" width="1.375" style="25" customWidth="1"/>
    <col min="14848" max="14848" width="23" style="25" bestFit="1" customWidth="1"/>
    <col min="14849" max="14849" width="2.375" style="25" customWidth="1"/>
    <col min="14850" max="14850" width="23" style="25" bestFit="1" customWidth="1"/>
    <col min="14851" max="14851" width="0.375" style="25" customWidth="1"/>
    <col min="14852" max="14852" width="1.375" style="25" customWidth="1"/>
    <col min="14853" max="14853" width="2" style="25" customWidth="1"/>
    <col min="14854" max="15098" width="9.375" style="25"/>
    <col min="15099" max="15099" width="12.375" style="25" customWidth="1"/>
    <col min="15100" max="15100" width="31.125" style="25" customWidth="1"/>
    <col min="15101" max="15101" width="4" style="25" customWidth="1"/>
    <col min="15102" max="15102" width="10" style="25" customWidth="1"/>
    <col min="15103" max="15103" width="1.375" style="25" customWidth="1"/>
    <col min="15104" max="15104" width="23" style="25" bestFit="1" customWidth="1"/>
    <col min="15105" max="15105" width="2.375" style="25" customWidth="1"/>
    <col min="15106" max="15106" width="23" style="25" bestFit="1" customWidth="1"/>
    <col min="15107" max="15107" width="0.375" style="25" customWidth="1"/>
    <col min="15108" max="15108" width="1.375" style="25" customWidth="1"/>
    <col min="15109" max="15109" width="2" style="25" customWidth="1"/>
    <col min="15110" max="15354" width="9.375" style="25"/>
    <col min="15355" max="15355" width="12.375" style="25" customWidth="1"/>
    <col min="15356" max="15356" width="31.125" style="25" customWidth="1"/>
    <col min="15357" max="15357" width="4" style="25" customWidth="1"/>
    <col min="15358" max="15358" width="10" style="25" customWidth="1"/>
    <col min="15359" max="15359" width="1.375" style="25" customWidth="1"/>
    <col min="15360" max="15360" width="23" style="25" bestFit="1" customWidth="1"/>
    <col min="15361" max="15361" width="2.375" style="25" customWidth="1"/>
    <col min="15362" max="15362" width="23" style="25" bestFit="1" customWidth="1"/>
    <col min="15363" max="15363" width="0.375" style="25" customWidth="1"/>
    <col min="15364" max="15364" width="1.375" style="25" customWidth="1"/>
    <col min="15365" max="15365" width="2" style="25" customWidth="1"/>
    <col min="15366" max="15610" width="9.375" style="25"/>
    <col min="15611" max="15611" width="12.375" style="25" customWidth="1"/>
    <col min="15612" max="15612" width="31.125" style="25" customWidth="1"/>
    <col min="15613" max="15613" width="4" style="25" customWidth="1"/>
    <col min="15614" max="15614" width="10" style="25" customWidth="1"/>
    <col min="15615" max="15615" width="1.375" style="25" customWidth="1"/>
    <col min="15616" max="15616" width="23" style="25" bestFit="1" customWidth="1"/>
    <col min="15617" max="15617" width="2.375" style="25" customWidth="1"/>
    <col min="15618" max="15618" width="23" style="25" bestFit="1" customWidth="1"/>
    <col min="15619" max="15619" width="0.375" style="25" customWidth="1"/>
    <col min="15620" max="15620" width="1.375" style="25" customWidth="1"/>
    <col min="15621" max="15621" width="2" style="25" customWidth="1"/>
    <col min="15622" max="15866" width="9.375" style="25"/>
    <col min="15867" max="15867" width="12.375" style="25" customWidth="1"/>
    <col min="15868" max="15868" width="31.125" style="25" customWidth="1"/>
    <col min="15869" max="15869" width="4" style="25" customWidth="1"/>
    <col min="15870" max="15870" width="10" style="25" customWidth="1"/>
    <col min="15871" max="15871" width="1.375" style="25" customWidth="1"/>
    <col min="15872" max="15872" width="23" style="25" bestFit="1" customWidth="1"/>
    <col min="15873" max="15873" width="2.375" style="25" customWidth="1"/>
    <col min="15874" max="15874" width="23" style="25" bestFit="1" customWidth="1"/>
    <col min="15875" max="15875" width="0.375" style="25" customWidth="1"/>
    <col min="15876" max="15876" width="1.375" style="25" customWidth="1"/>
    <col min="15877" max="15877" width="2" style="25" customWidth="1"/>
    <col min="15878" max="16122" width="9.375" style="25"/>
    <col min="16123" max="16123" width="12.375" style="25" customWidth="1"/>
    <col min="16124" max="16124" width="31.125" style="25" customWidth="1"/>
    <col min="16125" max="16125" width="4" style="25" customWidth="1"/>
    <col min="16126" max="16126" width="10" style="25" customWidth="1"/>
    <col min="16127" max="16127" width="1.375" style="25" customWidth="1"/>
    <col min="16128" max="16128" width="23" style="25" bestFit="1" customWidth="1"/>
    <col min="16129" max="16129" width="2.375" style="25" customWidth="1"/>
    <col min="16130" max="16130" width="23" style="25" bestFit="1" customWidth="1"/>
    <col min="16131" max="16131" width="0.375" style="25" customWidth="1"/>
    <col min="16132" max="16132" width="1.375" style="25" customWidth="1"/>
    <col min="16133" max="16133" width="2" style="25" customWidth="1"/>
    <col min="16134" max="16384" width="9.375" style="25"/>
  </cols>
  <sheetData>
    <row r="1" spans="2:15" x14ac:dyDescent="0.2">
      <c r="B1" s="24" t="str">
        <f>'المركز المالي'!B1</f>
        <v>شركة حلول جنا للتطوير التقني والصناعي</v>
      </c>
      <c r="C1" s="24"/>
      <c r="D1" s="24"/>
      <c r="E1" s="24"/>
      <c r="F1" s="24"/>
      <c r="G1" s="24"/>
    </row>
    <row r="2" spans="2:15" x14ac:dyDescent="0.2">
      <c r="B2" s="31" t="str">
        <f>'المركز المالي'!B2</f>
        <v>شركة شخص واحد - شركــــــــــــــــــــــــة ذات مسئوليــــــــــــــــــــــــــــة محدودة أجنبية</v>
      </c>
      <c r="C2" s="24"/>
      <c r="D2" s="24"/>
      <c r="E2" s="24"/>
      <c r="F2" s="24"/>
      <c r="G2" s="24"/>
    </row>
    <row r="3" spans="2:15" x14ac:dyDescent="0.2">
      <c r="B3" s="26" t="s">
        <v>59</v>
      </c>
      <c r="C3" s="26"/>
      <c r="D3" s="26"/>
      <c r="E3" s="26"/>
      <c r="F3" s="26"/>
      <c r="G3" s="26"/>
    </row>
    <row r="4" spans="2:15" x14ac:dyDescent="0.2">
      <c r="B4" s="26" t="s">
        <v>142</v>
      </c>
      <c r="C4" s="26"/>
      <c r="D4" s="26"/>
      <c r="E4" s="26"/>
      <c r="F4" s="26"/>
      <c r="G4" s="26"/>
    </row>
    <row r="5" spans="2:15" x14ac:dyDescent="0.2">
      <c r="B5" s="32" t="s">
        <v>21</v>
      </c>
      <c r="C5" s="27"/>
      <c r="D5" s="27"/>
      <c r="E5" s="27"/>
      <c r="F5" s="27"/>
      <c r="G5" s="27"/>
    </row>
    <row r="6" spans="2:15" x14ac:dyDescent="0.2">
      <c r="B6" s="26"/>
      <c r="C6" s="26"/>
      <c r="D6" s="26"/>
      <c r="E6" s="26"/>
      <c r="F6" s="26"/>
      <c r="G6" s="26"/>
    </row>
    <row r="7" spans="2:15" ht="27" customHeight="1" x14ac:dyDescent="0.2">
      <c r="B7" s="49"/>
      <c r="C7" s="58" t="s">
        <v>2</v>
      </c>
      <c r="E7" s="58" t="str">
        <f>'المركز المالي'!E8</f>
        <v>31 ديسمبر 2023م</v>
      </c>
      <c r="G7" s="58" t="str">
        <f>'المركز المالي'!G8</f>
        <v>31 ديسمبر 2022م</v>
      </c>
    </row>
    <row r="8" spans="2:15" ht="33" customHeight="1" x14ac:dyDescent="0.2">
      <c r="B8" s="25" t="s">
        <v>75</v>
      </c>
      <c r="C8" s="57"/>
      <c r="D8" s="66"/>
      <c r="E8" s="12">
        <f>-SUMIF('Trial Balance'!I:I,'قائمة الدخل'!B8,'Trial Balance'!J:J)</f>
        <v>2156347</v>
      </c>
      <c r="F8" s="67"/>
      <c r="G8" s="12">
        <v>3435502</v>
      </c>
    </row>
    <row r="9" spans="2:15" ht="33" customHeight="1" x14ac:dyDescent="0.2">
      <c r="B9" s="25" t="s">
        <v>69</v>
      </c>
      <c r="C9" s="57">
        <v>12</v>
      </c>
      <c r="D9" s="68"/>
      <c r="E9" s="13">
        <f>-'10-11-12-13'!F24</f>
        <v>-1767593</v>
      </c>
      <c r="F9" s="67"/>
      <c r="G9" s="13">
        <f>-'10-11-12-13'!H24</f>
        <v>-2547809</v>
      </c>
    </row>
    <row r="10" spans="2:15" ht="33" customHeight="1" x14ac:dyDescent="0.2">
      <c r="B10" s="45" t="s">
        <v>135</v>
      </c>
      <c r="C10" s="68"/>
      <c r="D10" s="68"/>
      <c r="E10" s="17">
        <f>SUM(E8:E9)</f>
        <v>388754</v>
      </c>
      <c r="F10" s="15"/>
      <c r="G10" s="17">
        <f>SUM(G8:G9)</f>
        <v>887693</v>
      </c>
    </row>
    <row r="11" spans="2:15" ht="33" customHeight="1" x14ac:dyDescent="0.2">
      <c r="B11" s="25" t="s">
        <v>17</v>
      </c>
      <c r="C11" s="57">
        <v>13</v>
      </c>
      <c r="D11" s="68"/>
      <c r="E11" s="13">
        <f>-'10-11-12-13'!F38</f>
        <v>-378445</v>
      </c>
      <c r="F11" s="53"/>
      <c r="G11" s="13">
        <f>-'10-11-12-13'!H38</f>
        <v>-830430</v>
      </c>
    </row>
    <row r="12" spans="2:15" ht="33" hidden="1" customHeight="1" x14ac:dyDescent="0.2">
      <c r="B12" s="45" t="s">
        <v>70</v>
      </c>
      <c r="C12" s="65"/>
      <c r="D12" s="65"/>
      <c r="E12" s="15">
        <f>SUM(E10:E11)</f>
        <v>10309</v>
      </c>
      <c r="F12" s="15"/>
      <c r="G12" s="15">
        <f>SUM(G10:G11)</f>
        <v>57263</v>
      </c>
    </row>
    <row r="13" spans="2:15" ht="33.75" hidden="1" customHeight="1" x14ac:dyDescent="0.2">
      <c r="B13" s="25" t="s">
        <v>37</v>
      </c>
      <c r="C13" s="65"/>
      <c r="D13" s="65"/>
      <c r="E13" s="15">
        <v>0</v>
      </c>
      <c r="F13" s="15"/>
      <c r="G13" s="15">
        <v>0</v>
      </c>
    </row>
    <row r="14" spans="2:15" ht="33.75" hidden="1" customHeight="1" x14ac:dyDescent="0.2">
      <c r="B14" s="89" t="s">
        <v>62</v>
      </c>
      <c r="C14" s="65"/>
      <c r="D14" s="65"/>
      <c r="E14" s="15">
        <v>0</v>
      </c>
      <c r="F14" s="15"/>
      <c r="G14" s="15">
        <v>0</v>
      </c>
    </row>
    <row r="15" spans="2:15" ht="33.75" customHeight="1" x14ac:dyDescent="0.2">
      <c r="B15" s="45" t="s">
        <v>129</v>
      </c>
      <c r="C15" s="65"/>
      <c r="D15" s="65"/>
      <c r="E15" s="17">
        <f>SUM(E12:E14)</f>
        <v>10309</v>
      </c>
      <c r="F15" s="15"/>
      <c r="G15" s="17">
        <f>SUM(G12:G14)</f>
        <v>57263</v>
      </c>
      <c r="M15" s="34">
        <f>N15-E15</f>
        <v>-131950</v>
      </c>
      <c r="N15" s="17">
        <f>-'Trial Balance'!J2</f>
        <v>-121641</v>
      </c>
      <c r="O15" s="25" t="s">
        <v>223</v>
      </c>
    </row>
    <row r="16" spans="2:15" ht="36" customHeight="1" x14ac:dyDescent="0.2">
      <c r="B16" s="25" t="s">
        <v>105</v>
      </c>
      <c r="C16" s="1">
        <v>9</v>
      </c>
      <c r="D16" s="65"/>
      <c r="E16" s="12">
        <f>-'8-9'!D27</f>
        <v>-1617.15</v>
      </c>
      <c r="F16" s="53"/>
      <c r="G16" s="12">
        <f>-'8-9'!F27</f>
        <v>-11262</v>
      </c>
    </row>
    <row r="17" spans="1:8" s="45" customFormat="1" ht="36" customHeight="1" x14ac:dyDescent="0.2">
      <c r="A17" s="25"/>
      <c r="B17" s="45" t="s">
        <v>136</v>
      </c>
      <c r="C17" s="69"/>
      <c r="D17" s="69"/>
      <c r="E17" s="14">
        <f>SUM(E15:E16)</f>
        <v>8691.85</v>
      </c>
      <c r="F17" s="15"/>
      <c r="G17" s="14">
        <f>SUM(G15:G16)</f>
        <v>46001</v>
      </c>
      <c r="H17" s="25"/>
    </row>
    <row r="18" spans="1:8" s="45" customFormat="1" ht="36" customHeight="1" x14ac:dyDescent="0.2">
      <c r="A18" s="25"/>
      <c r="B18" s="25" t="s">
        <v>18</v>
      </c>
      <c r="D18" s="70"/>
      <c r="E18" s="23">
        <v>0</v>
      </c>
      <c r="F18" s="15"/>
      <c r="G18" s="23">
        <v>0</v>
      </c>
      <c r="H18" s="25"/>
    </row>
    <row r="19" spans="1:8" s="45" customFormat="1" ht="36" customHeight="1" thickBot="1" x14ac:dyDescent="0.25">
      <c r="A19" s="25"/>
      <c r="B19" s="45" t="s">
        <v>30</v>
      </c>
      <c r="D19" s="70"/>
      <c r="E19" s="16">
        <f>SUM(E17:E18)</f>
        <v>8691.85</v>
      </c>
      <c r="F19" s="53"/>
      <c r="G19" s="16">
        <f>SUM(G17:G18)</f>
        <v>46001</v>
      </c>
      <c r="H19" s="25"/>
    </row>
    <row r="20" spans="1:8" s="45" customFormat="1" ht="21" thickTop="1" x14ac:dyDescent="0.2">
      <c r="A20" s="25"/>
      <c r="D20" s="70"/>
      <c r="E20" s="71"/>
      <c r="F20" s="72"/>
      <c r="G20" s="71"/>
      <c r="H20" s="25"/>
    </row>
    <row r="21" spans="1:8" s="45" customFormat="1" ht="37.5" customHeight="1" x14ac:dyDescent="0.2">
      <c r="A21" s="25"/>
      <c r="D21" s="70"/>
      <c r="E21" s="70"/>
      <c r="F21" s="70"/>
      <c r="G21" s="71"/>
      <c r="H21" s="25"/>
    </row>
    <row r="22" spans="1:8" s="45" customFormat="1" ht="16.5" customHeight="1" x14ac:dyDescent="0.2">
      <c r="A22" s="25"/>
      <c r="D22" s="70"/>
      <c r="E22" s="70"/>
      <c r="F22" s="70"/>
      <c r="G22" s="71"/>
      <c r="H22" s="25"/>
    </row>
    <row r="23" spans="1:8" ht="37.5" customHeight="1" x14ac:dyDescent="0.2"/>
    <row r="24" spans="1:8" ht="42" customHeight="1" x14ac:dyDescent="0.2"/>
    <row r="25" spans="1:8" ht="42" customHeight="1" x14ac:dyDescent="0.2"/>
    <row r="26" spans="1:8" ht="37.5" customHeight="1" x14ac:dyDescent="0.2"/>
    <row r="28" spans="1:8" x14ac:dyDescent="0.2">
      <c r="B28" s="154" t="s">
        <v>111</v>
      </c>
      <c r="C28" s="154"/>
      <c r="D28" s="154"/>
      <c r="E28" s="154"/>
      <c r="F28" s="154"/>
      <c r="G28" s="154"/>
    </row>
    <row r="29" spans="1:8" x14ac:dyDescent="0.2">
      <c r="B29" s="153">
        <v>6</v>
      </c>
      <c r="C29" s="153"/>
      <c r="D29" s="153"/>
      <c r="E29" s="153"/>
      <c r="F29" s="153"/>
      <c r="G29" s="153"/>
    </row>
  </sheetData>
  <customSheetViews>
    <customSheetView guid="{C4C54333-0C8B-484B-8210-F3D7E510C081}" scale="145" showPageBreaks="1" showGridLines="0" hiddenColumns="1" view="pageBreakPreview" topLeftCell="B13">
      <selection activeCell="C11" sqref="C11"/>
      <pageMargins left="0.28999999999999998" right="0.17" top="0.53" bottom="0" header="0" footer="0"/>
      <printOptions horizontalCentered="1"/>
      <pageSetup paperSize="9" firstPageNumber="5" orientation="portrait" useFirstPageNumber="1" r:id="rId1"/>
      <headerFooter alignWithMargins="0"/>
    </customSheetView>
  </customSheetViews>
  <mergeCells count="2">
    <mergeCell ref="B28:G28"/>
    <mergeCell ref="B29:G29"/>
  </mergeCells>
  <printOptions horizontalCentered="1"/>
  <pageMargins left="0.27559055118110237" right="0.15748031496062992" top="0.62992125984251968" bottom="0" header="0" footer="0"/>
  <pageSetup paperSize="9" firstPageNumber="5" orientation="portrait" useFirstPageNumber="1" r:id="rId2"/>
  <headerFooter alignWithMargins="0"/>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27"/>
  <sheetViews>
    <sheetView rightToLeft="1" topLeftCell="A7" zoomScale="80" zoomScaleNormal="80" zoomScaleSheetLayoutView="145" zoomScalePageLayoutView="90" workbookViewId="0">
      <selection activeCell="A24" sqref="A24:XFD24"/>
    </sheetView>
  </sheetViews>
  <sheetFormatPr defaultColWidth="9.375" defaultRowHeight="20.25" x14ac:dyDescent="0.2"/>
  <cols>
    <col min="1" max="1" width="2.125" style="25" customWidth="1"/>
    <col min="2" max="2" width="44.375" style="25" customWidth="1"/>
    <col min="3" max="3" width="14" style="25" customWidth="1"/>
    <col min="4" max="4" width="1.75" style="25" customWidth="1"/>
    <col min="5" max="5" width="15.375" style="25" customWidth="1"/>
    <col min="6" max="6" width="2.125" style="25" customWidth="1"/>
    <col min="7" max="7" width="14.375" style="25" customWidth="1"/>
    <col min="8" max="8" width="2.875" style="25" customWidth="1"/>
    <col min="9" max="9" width="20.125" style="25" customWidth="1"/>
    <col min="10" max="10" width="2.125" style="25" customWidth="1"/>
    <col min="11" max="11" width="9.375" style="25"/>
    <col min="12" max="12" width="13.375" style="25" bestFit="1" customWidth="1"/>
    <col min="13" max="255" width="9.375" style="25"/>
    <col min="256" max="256" width="12.375" style="25" customWidth="1"/>
    <col min="257" max="257" width="38" style="25" customWidth="1"/>
    <col min="258" max="258" width="2.375" style="25" customWidth="1"/>
    <col min="259" max="259" width="21.375" style="25" bestFit="1" customWidth="1"/>
    <col min="260" max="260" width="3.375" style="25" customWidth="1"/>
    <col min="261" max="261" width="21.375" style="25" bestFit="1" customWidth="1"/>
    <col min="262" max="262" width="3.375" style="25" customWidth="1"/>
    <col min="263" max="263" width="23" style="25" bestFit="1" customWidth="1"/>
    <col min="264" max="264" width="3.375" style="25" customWidth="1"/>
    <col min="265" max="265" width="23" style="25" bestFit="1" customWidth="1"/>
    <col min="266" max="266" width="1.375" style="25" customWidth="1"/>
    <col min="267" max="267" width="9.375" style="25"/>
    <col min="268" max="268" width="13.375" style="25" bestFit="1" customWidth="1"/>
    <col min="269" max="511" width="9.375" style="25"/>
    <col min="512" max="512" width="12.375" style="25" customWidth="1"/>
    <col min="513" max="513" width="38" style="25" customWidth="1"/>
    <col min="514" max="514" width="2.375" style="25" customWidth="1"/>
    <col min="515" max="515" width="21.375" style="25" bestFit="1" customWidth="1"/>
    <col min="516" max="516" width="3.375" style="25" customWidth="1"/>
    <col min="517" max="517" width="21.375" style="25" bestFit="1" customWidth="1"/>
    <col min="518" max="518" width="3.375" style="25" customWidth="1"/>
    <col min="519" max="519" width="23" style="25" bestFit="1" customWidth="1"/>
    <col min="520" max="520" width="3.375" style="25" customWidth="1"/>
    <col min="521" max="521" width="23" style="25" bestFit="1" customWidth="1"/>
    <col min="522" max="522" width="1.375" style="25" customWidth="1"/>
    <col min="523" max="523" width="9.375" style="25"/>
    <col min="524" max="524" width="13.375" style="25" bestFit="1" customWidth="1"/>
    <col min="525" max="767" width="9.375" style="25"/>
    <col min="768" max="768" width="12.375" style="25" customWidth="1"/>
    <col min="769" max="769" width="38" style="25" customWidth="1"/>
    <col min="770" max="770" width="2.375" style="25" customWidth="1"/>
    <col min="771" max="771" width="21.375" style="25" bestFit="1" customWidth="1"/>
    <col min="772" max="772" width="3.375" style="25" customWidth="1"/>
    <col min="773" max="773" width="21.375" style="25" bestFit="1" customWidth="1"/>
    <col min="774" max="774" width="3.375" style="25" customWidth="1"/>
    <col min="775" max="775" width="23" style="25" bestFit="1" customWidth="1"/>
    <col min="776" max="776" width="3.375" style="25" customWidth="1"/>
    <col min="777" max="777" width="23" style="25" bestFit="1" customWidth="1"/>
    <col min="778" max="778" width="1.375" style="25" customWidth="1"/>
    <col min="779" max="779" width="9.375" style="25"/>
    <col min="780" max="780" width="13.375" style="25" bestFit="1" customWidth="1"/>
    <col min="781" max="1023" width="9.375" style="25"/>
    <col min="1024" max="1024" width="12.375" style="25" customWidth="1"/>
    <col min="1025" max="1025" width="38" style="25" customWidth="1"/>
    <col min="1026" max="1026" width="2.375" style="25" customWidth="1"/>
    <col min="1027" max="1027" width="21.375" style="25" bestFit="1" customWidth="1"/>
    <col min="1028" max="1028" width="3.375" style="25" customWidth="1"/>
    <col min="1029" max="1029" width="21.375" style="25" bestFit="1" customWidth="1"/>
    <col min="1030" max="1030" width="3.375" style="25" customWidth="1"/>
    <col min="1031" max="1031" width="23" style="25" bestFit="1" customWidth="1"/>
    <col min="1032" max="1032" width="3.375" style="25" customWidth="1"/>
    <col min="1033" max="1033" width="23" style="25" bestFit="1" customWidth="1"/>
    <col min="1034" max="1034" width="1.375" style="25" customWidth="1"/>
    <col min="1035" max="1035" width="9.375" style="25"/>
    <col min="1036" max="1036" width="13.375" style="25" bestFit="1" customWidth="1"/>
    <col min="1037" max="1279" width="9.375" style="25"/>
    <col min="1280" max="1280" width="12.375" style="25" customWidth="1"/>
    <col min="1281" max="1281" width="38" style="25" customWidth="1"/>
    <col min="1282" max="1282" width="2.375" style="25" customWidth="1"/>
    <col min="1283" max="1283" width="21.375" style="25" bestFit="1" customWidth="1"/>
    <col min="1284" max="1284" width="3.375" style="25" customWidth="1"/>
    <col min="1285" max="1285" width="21.375" style="25" bestFit="1" customWidth="1"/>
    <col min="1286" max="1286" width="3.375" style="25" customWidth="1"/>
    <col min="1287" max="1287" width="23" style="25" bestFit="1" customWidth="1"/>
    <col min="1288" max="1288" width="3.375" style="25" customWidth="1"/>
    <col min="1289" max="1289" width="23" style="25" bestFit="1" customWidth="1"/>
    <col min="1290" max="1290" width="1.375" style="25" customWidth="1"/>
    <col min="1291" max="1291" width="9.375" style="25"/>
    <col min="1292" max="1292" width="13.375" style="25" bestFit="1" customWidth="1"/>
    <col min="1293" max="1535" width="9.375" style="25"/>
    <col min="1536" max="1536" width="12.375" style="25" customWidth="1"/>
    <col min="1537" max="1537" width="38" style="25" customWidth="1"/>
    <col min="1538" max="1538" width="2.375" style="25" customWidth="1"/>
    <col min="1539" max="1539" width="21.375" style="25" bestFit="1" customWidth="1"/>
    <col min="1540" max="1540" width="3.375" style="25" customWidth="1"/>
    <col min="1541" max="1541" width="21.375" style="25" bestFit="1" customWidth="1"/>
    <col min="1542" max="1542" width="3.375" style="25" customWidth="1"/>
    <col min="1543" max="1543" width="23" style="25" bestFit="1" customWidth="1"/>
    <col min="1544" max="1544" width="3.375" style="25" customWidth="1"/>
    <col min="1545" max="1545" width="23" style="25" bestFit="1" customWidth="1"/>
    <col min="1546" max="1546" width="1.375" style="25" customWidth="1"/>
    <col min="1547" max="1547" width="9.375" style="25"/>
    <col min="1548" max="1548" width="13.375" style="25" bestFit="1" customWidth="1"/>
    <col min="1549" max="1791" width="9.375" style="25"/>
    <col min="1792" max="1792" width="12.375" style="25" customWidth="1"/>
    <col min="1793" max="1793" width="38" style="25" customWidth="1"/>
    <col min="1794" max="1794" width="2.375" style="25" customWidth="1"/>
    <col min="1795" max="1795" width="21.375" style="25" bestFit="1" customWidth="1"/>
    <col min="1796" max="1796" width="3.375" style="25" customWidth="1"/>
    <col min="1797" max="1797" width="21.375" style="25" bestFit="1" customWidth="1"/>
    <col min="1798" max="1798" width="3.375" style="25" customWidth="1"/>
    <col min="1799" max="1799" width="23" style="25" bestFit="1" customWidth="1"/>
    <col min="1800" max="1800" width="3.375" style="25" customWidth="1"/>
    <col min="1801" max="1801" width="23" style="25" bestFit="1" customWidth="1"/>
    <col min="1802" max="1802" width="1.375" style="25" customWidth="1"/>
    <col min="1803" max="1803" width="9.375" style="25"/>
    <col min="1804" max="1804" width="13.375" style="25" bestFit="1" customWidth="1"/>
    <col min="1805" max="2047" width="9.375" style="25"/>
    <col min="2048" max="2048" width="12.375" style="25" customWidth="1"/>
    <col min="2049" max="2049" width="38" style="25" customWidth="1"/>
    <col min="2050" max="2050" width="2.375" style="25" customWidth="1"/>
    <col min="2051" max="2051" width="21.375" style="25" bestFit="1" customWidth="1"/>
    <col min="2052" max="2052" width="3.375" style="25" customWidth="1"/>
    <col min="2053" max="2053" width="21.375" style="25" bestFit="1" customWidth="1"/>
    <col min="2054" max="2054" width="3.375" style="25" customWidth="1"/>
    <col min="2055" max="2055" width="23" style="25" bestFit="1" customWidth="1"/>
    <col min="2056" max="2056" width="3.375" style="25" customWidth="1"/>
    <col min="2057" max="2057" width="23" style="25" bestFit="1" customWidth="1"/>
    <col min="2058" max="2058" width="1.375" style="25" customWidth="1"/>
    <col min="2059" max="2059" width="9.375" style="25"/>
    <col min="2060" max="2060" width="13.375" style="25" bestFit="1" customWidth="1"/>
    <col min="2061" max="2303" width="9.375" style="25"/>
    <col min="2304" max="2304" width="12.375" style="25" customWidth="1"/>
    <col min="2305" max="2305" width="38" style="25" customWidth="1"/>
    <col min="2306" max="2306" width="2.375" style="25" customWidth="1"/>
    <col min="2307" max="2307" width="21.375" style="25" bestFit="1" customWidth="1"/>
    <col min="2308" max="2308" width="3.375" style="25" customWidth="1"/>
    <col min="2309" max="2309" width="21.375" style="25" bestFit="1" customWidth="1"/>
    <col min="2310" max="2310" width="3.375" style="25" customWidth="1"/>
    <col min="2311" max="2311" width="23" style="25" bestFit="1" customWidth="1"/>
    <col min="2312" max="2312" width="3.375" style="25" customWidth="1"/>
    <col min="2313" max="2313" width="23" style="25" bestFit="1" customWidth="1"/>
    <col min="2314" max="2314" width="1.375" style="25" customWidth="1"/>
    <col min="2315" max="2315" width="9.375" style="25"/>
    <col min="2316" max="2316" width="13.375" style="25" bestFit="1" customWidth="1"/>
    <col min="2317" max="2559" width="9.375" style="25"/>
    <col min="2560" max="2560" width="12.375" style="25" customWidth="1"/>
    <col min="2561" max="2561" width="38" style="25" customWidth="1"/>
    <col min="2562" max="2562" width="2.375" style="25" customWidth="1"/>
    <col min="2563" max="2563" width="21.375" style="25" bestFit="1" customWidth="1"/>
    <col min="2564" max="2564" width="3.375" style="25" customWidth="1"/>
    <col min="2565" max="2565" width="21.375" style="25" bestFit="1" customWidth="1"/>
    <col min="2566" max="2566" width="3.375" style="25" customWidth="1"/>
    <col min="2567" max="2567" width="23" style="25" bestFit="1" customWidth="1"/>
    <col min="2568" max="2568" width="3.375" style="25" customWidth="1"/>
    <col min="2569" max="2569" width="23" style="25" bestFit="1" customWidth="1"/>
    <col min="2570" max="2570" width="1.375" style="25" customWidth="1"/>
    <col min="2571" max="2571" width="9.375" style="25"/>
    <col min="2572" max="2572" width="13.375" style="25" bestFit="1" customWidth="1"/>
    <col min="2573" max="2815" width="9.375" style="25"/>
    <col min="2816" max="2816" width="12.375" style="25" customWidth="1"/>
    <col min="2817" max="2817" width="38" style="25" customWidth="1"/>
    <col min="2818" max="2818" width="2.375" style="25" customWidth="1"/>
    <col min="2819" max="2819" width="21.375" style="25" bestFit="1" customWidth="1"/>
    <col min="2820" max="2820" width="3.375" style="25" customWidth="1"/>
    <col min="2821" max="2821" width="21.375" style="25" bestFit="1" customWidth="1"/>
    <col min="2822" max="2822" width="3.375" style="25" customWidth="1"/>
    <col min="2823" max="2823" width="23" style="25" bestFit="1" customWidth="1"/>
    <col min="2824" max="2824" width="3.375" style="25" customWidth="1"/>
    <col min="2825" max="2825" width="23" style="25" bestFit="1" customWidth="1"/>
    <col min="2826" max="2826" width="1.375" style="25" customWidth="1"/>
    <col min="2827" max="2827" width="9.375" style="25"/>
    <col min="2828" max="2828" width="13.375" style="25" bestFit="1" customWidth="1"/>
    <col min="2829" max="3071" width="9.375" style="25"/>
    <col min="3072" max="3072" width="12.375" style="25" customWidth="1"/>
    <col min="3073" max="3073" width="38" style="25" customWidth="1"/>
    <col min="3074" max="3074" width="2.375" style="25" customWidth="1"/>
    <col min="3075" max="3075" width="21.375" style="25" bestFit="1" customWidth="1"/>
    <col min="3076" max="3076" width="3.375" style="25" customWidth="1"/>
    <col min="3077" max="3077" width="21.375" style="25" bestFit="1" customWidth="1"/>
    <col min="3078" max="3078" width="3.375" style="25" customWidth="1"/>
    <col min="3079" max="3079" width="23" style="25" bestFit="1" customWidth="1"/>
    <col min="3080" max="3080" width="3.375" style="25" customWidth="1"/>
    <col min="3081" max="3081" width="23" style="25" bestFit="1" customWidth="1"/>
    <col min="3082" max="3082" width="1.375" style="25" customWidth="1"/>
    <col min="3083" max="3083" width="9.375" style="25"/>
    <col min="3084" max="3084" width="13.375" style="25" bestFit="1" customWidth="1"/>
    <col min="3085" max="3327" width="9.375" style="25"/>
    <col min="3328" max="3328" width="12.375" style="25" customWidth="1"/>
    <col min="3329" max="3329" width="38" style="25" customWidth="1"/>
    <col min="3330" max="3330" width="2.375" style="25" customWidth="1"/>
    <col min="3331" max="3331" width="21.375" style="25" bestFit="1" customWidth="1"/>
    <col min="3332" max="3332" width="3.375" style="25" customWidth="1"/>
    <col min="3333" max="3333" width="21.375" style="25" bestFit="1" customWidth="1"/>
    <col min="3334" max="3334" width="3.375" style="25" customWidth="1"/>
    <col min="3335" max="3335" width="23" style="25" bestFit="1" customWidth="1"/>
    <col min="3336" max="3336" width="3.375" style="25" customWidth="1"/>
    <col min="3337" max="3337" width="23" style="25" bestFit="1" customWidth="1"/>
    <col min="3338" max="3338" width="1.375" style="25" customWidth="1"/>
    <col min="3339" max="3339" width="9.375" style="25"/>
    <col min="3340" max="3340" width="13.375" style="25" bestFit="1" customWidth="1"/>
    <col min="3341" max="3583" width="9.375" style="25"/>
    <col min="3584" max="3584" width="12.375" style="25" customWidth="1"/>
    <col min="3585" max="3585" width="38" style="25" customWidth="1"/>
    <col min="3586" max="3586" width="2.375" style="25" customWidth="1"/>
    <col min="3587" max="3587" width="21.375" style="25" bestFit="1" customWidth="1"/>
    <col min="3588" max="3588" width="3.375" style="25" customWidth="1"/>
    <col min="3589" max="3589" width="21.375" style="25" bestFit="1" customWidth="1"/>
    <col min="3590" max="3590" width="3.375" style="25" customWidth="1"/>
    <col min="3591" max="3591" width="23" style="25" bestFit="1" customWidth="1"/>
    <col min="3592" max="3592" width="3.375" style="25" customWidth="1"/>
    <col min="3593" max="3593" width="23" style="25" bestFit="1" customWidth="1"/>
    <col min="3594" max="3594" width="1.375" style="25" customWidth="1"/>
    <col min="3595" max="3595" width="9.375" style="25"/>
    <col min="3596" max="3596" width="13.375" style="25" bestFit="1" customWidth="1"/>
    <col min="3597" max="3839" width="9.375" style="25"/>
    <col min="3840" max="3840" width="12.375" style="25" customWidth="1"/>
    <col min="3841" max="3841" width="38" style="25" customWidth="1"/>
    <col min="3842" max="3842" width="2.375" style="25" customWidth="1"/>
    <col min="3843" max="3843" width="21.375" style="25" bestFit="1" customWidth="1"/>
    <col min="3844" max="3844" width="3.375" style="25" customWidth="1"/>
    <col min="3845" max="3845" width="21.375" style="25" bestFit="1" customWidth="1"/>
    <col min="3846" max="3846" width="3.375" style="25" customWidth="1"/>
    <col min="3847" max="3847" width="23" style="25" bestFit="1" customWidth="1"/>
    <col min="3848" max="3848" width="3.375" style="25" customWidth="1"/>
    <col min="3849" max="3849" width="23" style="25" bestFit="1" customWidth="1"/>
    <col min="3850" max="3850" width="1.375" style="25" customWidth="1"/>
    <col min="3851" max="3851" width="9.375" style="25"/>
    <col min="3852" max="3852" width="13.375" style="25" bestFit="1" customWidth="1"/>
    <col min="3853" max="4095" width="9.375" style="25"/>
    <col min="4096" max="4096" width="12.375" style="25" customWidth="1"/>
    <col min="4097" max="4097" width="38" style="25" customWidth="1"/>
    <col min="4098" max="4098" width="2.375" style="25" customWidth="1"/>
    <col min="4099" max="4099" width="21.375" style="25" bestFit="1" customWidth="1"/>
    <col min="4100" max="4100" width="3.375" style="25" customWidth="1"/>
    <col min="4101" max="4101" width="21.375" style="25" bestFit="1" customWidth="1"/>
    <col min="4102" max="4102" width="3.375" style="25" customWidth="1"/>
    <col min="4103" max="4103" width="23" style="25" bestFit="1" customWidth="1"/>
    <col min="4104" max="4104" width="3.375" style="25" customWidth="1"/>
    <col min="4105" max="4105" width="23" style="25" bestFit="1" customWidth="1"/>
    <col min="4106" max="4106" width="1.375" style="25" customWidth="1"/>
    <col min="4107" max="4107" width="9.375" style="25"/>
    <col min="4108" max="4108" width="13.375" style="25" bestFit="1" customWidth="1"/>
    <col min="4109" max="4351" width="9.375" style="25"/>
    <col min="4352" max="4352" width="12.375" style="25" customWidth="1"/>
    <col min="4353" max="4353" width="38" style="25" customWidth="1"/>
    <col min="4354" max="4354" width="2.375" style="25" customWidth="1"/>
    <col min="4355" max="4355" width="21.375" style="25" bestFit="1" customWidth="1"/>
    <col min="4356" max="4356" width="3.375" style="25" customWidth="1"/>
    <col min="4357" max="4357" width="21.375" style="25" bestFit="1" customWidth="1"/>
    <col min="4358" max="4358" width="3.375" style="25" customWidth="1"/>
    <col min="4359" max="4359" width="23" style="25" bestFit="1" customWidth="1"/>
    <col min="4360" max="4360" width="3.375" style="25" customWidth="1"/>
    <col min="4361" max="4361" width="23" style="25" bestFit="1" customWidth="1"/>
    <col min="4362" max="4362" width="1.375" style="25" customWidth="1"/>
    <col min="4363" max="4363" width="9.375" style="25"/>
    <col min="4364" max="4364" width="13.375" style="25" bestFit="1" customWidth="1"/>
    <col min="4365" max="4607" width="9.375" style="25"/>
    <col min="4608" max="4608" width="12.375" style="25" customWidth="1"/>
    <col min="4609" max="4609" width="38" style="25" customWidth="1"/>
    <col min="4610" max="4610" width="2.375" style="25" customWidth="1"/>
    <col min="4611" max="4611" width="21.375" style="25" bestFit="1" customWidth="1"/>
    <col min="4612" max="4612" width="3.375" style="25" customWidth="1"/>
    <col min="4613" max="4613" width="21.375" style="25" bestFit="1" customWidth="1"/>
    <col min="4614" max="4614" width="3.375" style="25" customWidth="1"/>
    <col min="4615" max="4615" width="23" style="25" bestFit="1" customWidth="1"/>
    <col min="4616" max="4616" width="3.375" style="25" customWidth="1"/>
    <col min="4617" max="4617" width="23" style="25" bestFit="1" customWidth="1"/>
    <col min="4618" max="4618" width="1.375" style="25" customWidth="1"/>
    <col min="4619" max="4619" width="9.375" style="25"/>
    <col min="4620" max="4620" width="13.375" style="25" bestFit="1" customWidth="1"/>
    <col min="4621" max="4863" width="9.375" style="25"/>
    <col min="4864" max="4864" width="12.375" style="25" customWidth="1"/>
    <col min="4865" max="4865" width="38" style="25" customWidth="1"/>
    <col min="4866" max="4866" width="2.375" style="25" customWidth="1"/>
    <col min="4867" max="4867" width="21.375" style="25" bestFit="1" customWidth="1"/>
    <col min="4868" max="4868" width="3.375" style="25" customWidth="1"/>
    <col min="4869" max="4869" width="21.375" style="25" bestFit="1" customWidth="1"/>
    <col min="4870" max="4870" width="3.375" style="25" customWidth="1"/>
    <col min="4871" max="4871" width="23" style="25" bestFit="1" customWidth="1"/>
    <col min="4872" max="4872" width="3.375" style="25" customWidth="1"/>
    <col min="4873" max="4873" width="23" style="25" bestFit="1" customWidth="1"/>
    <col min="4874" max="4874" width="1.375" style="25" customWidth="1"/>
    <col min="4875" max="4875" width="9.375" style="25"/>
    <col min="4876" max="4876" width="13.375" style="25" bestFit="1" customWidth="1"/>
    <col min="4877" max="5119" width="9.375" style="25"/>
    <col min="5120" max="5120" width="12.375" style="25" customWidth="1"/>
    <col min="5121" max="5121" width="38" style="25" customWidth="1"/>
    <col min="5122" max="5122" width="2.375" style="25" customWidth="1"/>
    <col min="5123" max="5123" width="21.375" style="25" bestFit="1" customWidth="1"/>
    <col min="5124" max="5124" width="3.375" style="25" customWidth="1"/>
    <col min="5125" max="5125" width="21.375" style="25" bestFit="1" customWidth="1"/>
    <col min="5126" max="5126" width="3.375" style="25" customWidth="1"/>
    <col min="5127" max="5127" width="23" style="25" bestFit="1" customWidth="1"/>
    <col min="5128" max="5128" width="3.375" style="25" customWidth="1"/>
    <col min="5129" max="5129" width="23" style="25" bestFit="1" customWidth="1"/>
    <col min="5130" max="5130" width="1.375" style="25" customWidth="1"/>
    <col min="5131" max="5131" width="9.375" style="25"/>
    <col min="5132" max="5132" width="13.375" style="25" bestFit="1" customWidth="1"/>
    <col min="5133" max="5375" width="9.375" style="25"/>
    <col min="5376" max="5376" width="12.375" style="25" customWidth="1"/>
    <col min="5377" max="5377" width="38" style="25" customWidth="1"/>
    <col min="5378" max="5378" width="2.375" style="25" customWidth="1"/>
    <col min="5379" max="5379" width="21.375" style="25" bestFit="1" customWidth="1"/>
    <col min="5380" max="5380" width="3.375" style="25" customWidth="1"/>
    <col min="5381" max="5381" width="21.375" style="25" bestFit="1" customWidth="1"/>
    <col min="5382" max="5382" width="3.375" style="25" customWidth="1"/>
    <col min="5383" max="5383" width="23" style="25" bestFit="1" customWidth="1"/>
    <col min="5384" max="5384" width="3.375" style="25" customWidth="1"/>
    <col min="5385" max="5385" width="23" style="25" bestFit="1" customWidth="1"/>
    <col min="5386" max="5386" width="1.375" style="25" customWidth="1"/>
    <col min="5387" max="5387" width="9.375" style="25"/>
    <col min="5388" max="5388" width="13.375" style="25" bestFit="1" customWidth="1"/>
    <col min="5389" max="5631" width="9.375" style="25"/>
    <col min="5632" max="5632" width="12.375" style="25" customWidth="1"/>
    <col min="5633" max="5633" width="38" style="25" customWidth="1"/>
    <col min="5634" max="5634" width="2.375" style="25" customWidth="1"/>
    <col min="5635" max="5635" width="21.375" style="25" bestFit="1" customWidth="1"/>
    <col min="5636" max="5636" width="3.375" style="25" customWidth="1"/>
    <col min="5637" max="5637" width="21.375" style="25" bestFit="1" customWidth="1"/>
    <col min="5638" max="5638" width="3.375" style="25" customWidth="1"/>
    <col min="5639" max="5639" width="23" style="25" bestFit="1" customWidth="1"/>
    <col min="5640" max="5640" width="3.375" style="25" customWidth="1"/>
    <col min="5641" max="5641" width="23" style="25" bestFit="1" customWidth="1"/>
    <col min="5642" max="5642" width="1.375" style="25" customWidth="1"/>
    <col min="5643" max="5643" width="9.375" style="25"/>
    <col min="5644" max="5644" width="13.375" style="25" bestFit="1" customWidth="1"/>
    <col min="5645" max="5887" width="9.375" style="25"/>
    <col min="5888" max="5888" width="12.375" style="25" customWidth="1"/>
    <col min="5889" max="5889" width="38" style="25" customWidth="1"/>
    <col min="5890" max="5890" width="2.375" style="25" customWidth="1"/>
    <col min="5891" max="5891" width="21.375" style="25" bestFit="1" customWidth="1"/>
    <col min="5892" max="5892" width="3.375" style="25" customWidth="1"/>
    <col min="5893" max="5893" width="21.375" style="25" bestFit="1" customWidth="1"/>
    <col min="5894" max="5894" width="3.375" style="25" customWidth="1"/>
    <col min="5895" max="5895" width="23" style="25" bestFit="1" customWidth="1"/>
    <col min="5896" max="5896" width="3.375" style="25" customWidth="1"/>
    <col min="5897" max="5897" width="23" style="25" bestFit="1" customWidth="1"/>
    <col min="5898" max="5898" width="1.375" style="25" customWidth="1"/>
    <col min="5899" max="5899" width="9.375" style="25"/>
    <col min="5900" max="5900" width="13.375" style="25" bestFit="1" customWidth="1"/>
    <col min="5901" max="6143" width="9.375" style="25"/>
    <col min="6144" max="6144" width="12.375" style="25" customWidth="1"/>
    <col min="6145" max="6145" width="38" style="25" customWidth="1"/>
    <col min="6146" max="6146" width="2.375" style="25" customWidth="1"/>
    <col min="6147" max="6147" width="21.375" style="25" bestFit="1" customWidth="1"/>
    <col min="6148" max="6148" width="3.375" style="25" customWidth="1"/>
    <col min="6149" max="6149" width="21.375" style="25" bestFit="1" customWidth="1"/>
    <col min="6150" max="6150" width="3.375" style="25" customWidth="1"/>
    <col min="6151" max="6151" width="23" style="25" bestFit="1" customWidth="1"/>
    <col min="6152" max="6152" width="3.375" style="25" customWidth="1"/>
    <col min="6153" max="6153" width="23" style="25" bestFit="1" customWidth="1"/>
    <col min="6154" max="6154" width="1.375" style="25" customWidth="1"/>
    <col min="6155" max="6155" width="9.375" style="25"/>
    <col min="6156" max="6156" width="13.375" style="25" bestFit="1" customWidth="1"/>
    <col min="6157" max="6399" width="9.375" style="25"/>
    <col min="6400" max="6400" width="12.375" style="25" customWidth="1"/>
    <col min="6401" max="6401" width="38" style="25" customWidth="1"/>
    <col min="6402" max="6402" width="2.375" style="25" customWidth="1"/>
    <col min="6403" max="6403" width="21.375" style="25" bestFit="1" customWidth="1"/>
    <col min="6404" max="6404" width="3.375" style="25" customWidth="1"/>
    <col min="6405" max="6405" width="21.375" style="25" bestFit="1" customWidth="1"/>
    <col min="6406" max="6406" width="3.375" style="25" customWidth="1"/>
    <col min="6407" max="6407" width="23" style="25" bestFit="1" customWidth="1"/>
    <col min="6408" max="6408" width="3.375" style="25" customWidth="1"/>
    <col min="6409" max="6409" width="23" style="25" bestFit="1" customWidth="1"/>
    <col min="6410" max="6410" width="1.375" style="25" customWidth="1"/>
    <col min="6411" max="6411" width="9.375" style="25"/>
    <col min="6412" max="6412" width="13.375" style="25" bestFit="1" customWidth="1"/>
    <col min="6413" max="6655" width="9.375" style="25"/>
    <col min="6656" max="6656" width="12.375" style="25" customWidth="1"/>
    <col min="6657" max="6657" width="38" style="25" customWidth="1"/>
    <col min="6658" max="6658" width="2.375" style="25" customWidth="1"/>
    <col min="6659" max="6659" width="21.375" style="25" bestFit="1" customWidth="1"/>
    <col min="6660" max="6660" width="3.375" style="25" customWidth="1"/>
    <col min="6661" max="6661" width="21.375" style="25" bestFit="1" customWidth="1"/>
    <col min="6662" max="6662" width="3.375" style="25" customWidth="1"/>
    <col min="6663" max="6663" width="23" style="25" bestFit="1" customWidth="1"/>
    <col min="6664" max="6664" width="3.375" style="25" customWidth="1"/>
    <col min="6665" max="6665" width="23" style="25" bestFit="1" customWidth="1"/>
    <col min="6666" max="6666" width="1.375" style="25" customWidth="1"/>
    <col min="6667" max="6667" width="9.375" style="25"/>
    <col min="6668" max="6668" width="13.375" style="25" bestFit="1" customWidth="1"/>
    <col min="6669" max="6911" width="9.375" style="25"/>
    <col min="6912" max="6912" width="12.375" style="25" customWidth="1"/>
    <col min="6913" max="6913" width="38" style="25" customWidth="1"/>
    <col min="6914" max="6914" width="2.375" style="25" customWidth="1"/>
    <col min="6915" max="6915" width="21.375" style="25" bestFit="1" customWidth="1"/>
    <col min="6916" max="6916" width="3.375" style="25" customWidth="1"/>
    <col min="6917" max="6917" width="21.375" style="25" bestFit="1" customWidth="1"/>
    <col min="6918" max="6918" width="3.375" style="25" customWidth="1"/>
    <col min="6919" max="6919" width="23" style="25" bestFit="1" customWidth="1"/>
    <col min="6920" max="6920" width="3.375" style="25" customWidth="1"/>
    <col min="6921" max="6921" width="23" style="25" bestFit="1" customWidth="1"/>
    <col min="6922" max="6922" width="1.375" style="25" customWidth="1"/>
    <col min="6923" max="6923" width="9.375" style="25"/>
    <col min="6924" max="6924" width="13.375" style="25" bestFit="1" customWidth="1"/>
    <col min="6925" max="7167" width="9.375" style="25"/>
    <col min="7168" max="7168" width="12.375" style="25" customWidth="1"/>
    <col min="7169" max="7169" width="38" style="25" customWidth="1"/>
    <col min="7170" max="7170" width="2.375" style="25" customWidth="1"/>
    <col min="7171" max="7171" width="21.375" style="25" bestFit="1" customWidth="1"/>
    <col min="7172" max="7172" width="3.375" style="25" customWidth="1"/>
    <col min="7173" max="7173" width="21.375" style="25" bestFit="1" customWidth="1"/>
    <col min="7174" max="7174" width="3.375" style="25" customWidth="1"/>
    <col min="7175" max="7175" width="23" style="25" bestFit="1" customWidth="1"/>
    <col min="7176" max="7176" width="3.375" style="25" customWidth="1"/>
    <col min="7177" max="7177" width="23" style="25" bestFit="1" customWidth="1"/>
    <col min="7178" max="7178" width="1.375" style="25" customWidth="1"/>
    <col min="7179" max="7179" width="9.375" style="25"/>
    <col min="7180" max="7180" width="13.375" style="25" bestFit="1" customWidth="1"/>
    <col min="7181" max="7423" width="9.375" style="25"/>
    <col min="7424" max="7424" width="12.375" style="25" customWidth="1"/>
    <col min="7425" max="7425" width="38" style="25" customWidth="1"/>
    <col min="7426" max="7426" width="2.375" style="25" customWidth="1"/>
    <col min="7427" max="7427" width="21.375" style="25" bestFit="1" customWidth="1"/>
    <col min="7428" max="7428" width="3.375" style="25" customWidth="1"/>
    <col min="7429" max="7429" width="21.375" style="25" bestFit="1" customWidth="1"/>
    <col min="7430" max="7430" width="3.375" style="25" customWidth="1"/>
    <col min="7431" max="7431" width="23" style="25" bestFit="1" customWidth="1"/>
    <col min="7432" max="7432" width="3.375" style="25" customWidth="1"/>
    <col min="7433" max="7433" width="23" style="25" bestFit="1" customWidth="1"/>
    <col min="7434" max="7434" width="1.375" style="25" customWidth="1"/>
    <col min="7435" max="7435" width="9.375" style="25"/>
    <col min="7436" max="7436" width="13.375" style="25" bestFit="1" customWidth="1"/>
    <col min="7437" max="7679" width="9.375" style="25"/>
    <col min="7680" max="7680" width="12.375" style="25" customWidth="1"/>
    <col min="7681" max="7681" width="38" style="25" customWidth="1"/>
    <col min="7682" max="7682" width="2.375" style="25" customWidth="1"/>
    <col min="7683" max="7683" width="21.375" style="25" bestFit="1" customWidth="1"/>
    <col min="7684" max="7684" width="3.375" style="25" customWidth="1"/>
    <col min="7685" max="7685" width="21.375" style="25" bestFit="1" customWidth="1"/>
    <col min="7686" max="7686" width="3.375" style="25" customWidth="1"/>
    <col min="7687" max="7687" width="23" style="25" bestFit="1" customWidth="1"/>
    <col min="7688" max="7688" width="3.375" style="25" customWidth="1"/>
    <col min="7689" max="7689" width="23" style="25" bestFit="1" customWidth="1"/>
    <col min="7690" max="7690" width="1.375" style="25" customWidth="1"/>
    <col min="7691" max="7691" width="9.375" style="25"/>
    <col min="7692" max="7692" width="13.375" style="25" bestFit="1" customWidth="1"/>
    <col min="7693" max="7935" width="9.375" style="25"/>
    <col min="7936" max="7936" width="12.375" style="25" customWidth="1"/>
    <col min="7937" max="7937" width="38" style="25" customWidth="1"/>
    <col min="7938" max="7938" width="2.375" style="25" customWidth="1"/>
    <col min="7939" max="7939" width="21.375" style="25" bestFit="1" customWidth="1"/>
    <col min="7940" max="7940" width="3.375" style="25" customWidth="1"/>
    <col min="7941" max="7941" width="21.375" style="25" bestFit="1" customWidth="1"/>
    <col min="7942" max="7942" width="3.375" style="25" customWidth="1"/>
    <col min="7943" max="7943" width="23" style="25" bestFit="1" customWidth="1"/>
    <col min="7944" max="7944" width="3.375" style="25" customWidth="1"/>
    <col min="7945" max="7945" width="23" style="25" bestFit="1" customWidth="1"/>
    <col min="7946" max="7946" width="1.375" style="25" customWidth="1"/>
    <col min="7947" max="7947" width="9.375" style="25"/>
    <col min="7948" max="7948" width="13.375" style="25" bestFit="1" customWidth="1"/>
    <col min="7949" max="8191" width="9.375" style="25"/>
    <col min="8192" max="8192" width="12.375" style="25" customWidth="1"/>
    <col min="8193" max="8193" width="38" style="25" customWidth="1"/>
    <col min="8194" max="8194" width="2.375" style="25" customWidth="1"/>
    <col min="8195" max="8195" width="21.375" style="25" bestFit="1" customWidth="1"/>
    <col min="8196" max="8196" width="3.375" style="25" customWidth="1"/>
    <col min="8197" max="8197" width="21.375" style="25" bestFit="1" customWidth="1"/>
    <col min="8198" max="8198" width="3.375" style="25" customWidth="1"/>
    <col min="8199" max="8199" width="23" style="25" bestFit="1" customWidth="1"/>
    <col min="8200" max="8200" width="3.375" style="25" customWidth="1"/>
    <col min="8201" max="8201" width="23" style="25" bestFit="1" customWidth="1"/>
    <col min="8202" max="8202" width="1.375" style="25" customWidth="1"/>
    <col min="8203" max="8203" width="9.375" style="25"/>
    <col min="8204" max="8204" width="13.375" style="25" bestFit="1" customWidth="1"/>
    <col min="8205" max="8447" width="9.375" style="25"/>
    <col min="8448" max="8448" width="12.375" style="25" customWidth="1"/>
    <col min="8449" max="8449" width="38" style="25" customWidth="1"/>
    <col min="8450" max="8450" width="2.375" style="25" customWidth="1"/>
    <col min="8451" max="8451" width="21.375" style="25" bestFit="1" customWidth="1"/>
    <col min="8452" max="8452" width="3.375" style="25" customWidth="1"/>
    <col min="8453" max="8453" width="21.375" style="25" bestFit="1" customWidth="1"/>
    <col min="8454" max="8454" width="3.375" style="25" customWidth="1"/>
    <col min="8455" max="8455" width="23" style="25" bestFit="1" customWidth="1"/>
    <col min="8456" max="8456" width="3.375" style="25" customWidth="1"/>
    <col min="8457" max="8457" width="23" style="25" bestFit="1" customWidth="1"/>
    <col min="8458" max="8458" width="1.375" style="25" customWidth="1"/>
    <col min="8459" max="8459" width="9.375" style="25"/>
    <col min="8460" max="8460" width="13.375" style="25" bestFit="1" customWidth="1"/>
    <col min="8461" max="8703" width="9.375" style="25"/>
    <col min="8704" max="8704" width="12.375" style="25" customWidth="1"/>
    <col min="8705" max="8705" width="38" style="25" customWidth="1"/>
    <col min="8706" max="8706" width="2.375" style="25" customWidth="1"/>
    <col min="8707" max="8707" width="21.375" style="25" bestFit="1" customWidth="1"/>
    <col min="8708" max="8708" width="3.375" style="25" customWidth="1"/>
    <col min="8709" max="8709" width="21.375" style="25" bestFit="1" customWidth="1"/>
    <col min="8710" max="8710" width="3.375" style="25" customWidth="1"/>
    <col min="8711" max="8711" width="23" style="25" bestFit="1" customWidth="1"/>
    <col min="8712" max="8712" width="3.375" style="25" customWidth="1"/>
    <col min="8713" max="8713" width="23" style="25" bestFit="1" customWidth="1"/>
    <col min="8714" max="8714" width="1.375" style="25" customWidth="1"/>
    <col min="8715" max="8715" width="9.375" style="25"/>
    <col min="8716" max="8716" width="13.375" style="25" bestFit="1" customWidth="1"/>
    <col min="8717" max="8959" width="9.375" style="25"/>
    <col min="8960" max="8960" width="12.375" style="25" customWidth="1"/>
    <col min="8961" max="8961" width="38" style="25" customWidth="1"/>
    <col min="8962" max="8962" width="2.375" style="25" customWidth="1"/>
    <col min="8963" max="8963" width="21.375" style="25" bestFit="1" customWidth="1"/>
    <col min="8964" max="8964" width="3.375" style="25" customWidth="1"/>
    <col min="8965" max="8965" width="21.375" style="25" bestFit="1" customWidth="1"/>
    <col min="8966" max="8966" width="3.375" style="25" customWidth="1"/>
    <col min="8967" max="8967" width="23" style="25" bestFit="1" customWidth="1"/>
    <col min="8968" max="8968" width="3.375" style="25" customWidth="1"/>
    <col min="8969" max="8969" width="23" style="25" bestFit="1" customWidth="1"/>
    <col min="8970" max="8970" width="1.375" style="25" customWidth="1"/>
    <col min="8971" max="8971" width="9.375" style="25"/>
    <col min="8972" max="8972" width="13.375" style="25" bestFit="1" customWidth="1"/>
    <col min="8973" max="9215" width="9.375" style="25"/>
    <col min="9216" max="9216" width="12.375" style="25" customWidth="1"/>
    <col min="9217" max="9217" width="38" style="25" customWidth="1"/>
    <col min="9218" max="9218" width="2.375" style="25" customWidth="1"/>
    <col min="9219" max="9219" width="21.375" style="25" bestFit="1" customWidth="1"/>
    <col min="9220" max="9220" width="3.375" style="25" customWidth="1"/>
    <col min="9221" max="9221" width="21.375" style="25" bestFit="1" customWidth="1"/>
    <col min="9222" max="9222" width="3.375" style="25" customWidth="1"/>
    <col min="9223" max="9223" width="23" style="25" bestFit="1" customWidth="1"/>
    <col min="9224" max="9224" width="3.375" style="25" customWidth="1"/>
    <col min="9225" max="9225" width="23" style="25" bestFit="1" customWidth="1"/>
    <col min="9226" max="9226" width="1.375" style="25" customWidth="1"/>
    <col min="9227" max="9227" width="9.375" style="25"/>
    <col min="9228" max="9228" width="13.375" style="25" bestFit="1" customWidth="1"/>
    <col min="9229" max="9471" width="9.375" style="25"/>
    <col min="9472" max="9472" width="12.375" style="25" customWidth="1"/>
    <col min="9473" max="9473" width="38" style="25" customWidth="1"/>
    <col min="9474" max="9474" width="2.375" style="25" customWidth="1"/>
    <col min="9475" max="9475" width="21.375" style="25" bestFit="1" customWidth="1"/>
    <col min="9476" max="9476" width="3.375" style="25" customWidth="1"/>
    <col min="9477" max="9477" width="21.375" style="25" bestFit="1" customWidth="1"/>
    <col min="9478" max="9478" width="3.375" style="25" customWidth="1"/>
    <col min="9479" max="9479" width="23" style="25" bestFit="1" customWidth="1"/>
    <col min="9480" max="9480" width="3.375" style="25" customWidth="1"/>
    <col min="9481" max="9481" width="23" style="25" bestFit="1" customWidth="1"/>
    <col min="9482" max="9482" width="1.375" style="25" customWidth="1"/>
    <col min="9483" max="9483" width="9.375" style="25"/>
    <col min="9484" max="9484" width="13.375" style="25" bestFit="1" customWidth="1"/>
    <col min="9485" max="9727" width="9.375" style="25"/>
    <col min="9728" max="9728" width="12.375" style="25" customWidth="1"/>
    <col min="9729" max="9729" width="38" style="25" customWidth="1"/>
    <col min="9730" max="9730" width="2.375" style="25" customWidth="1"/>
    <col min="9731" max="9731" width="21.375" style="25" bestFit="1" customWidth="1"/>
    <col min="9732" max="9732" width="3.375" style="25" customWidth="1"/>
    <col min="9733" max="9733" width="21.375" style="25" bestFit="1" customWidth="1"/>
    <col min="9734" max="9734" width="3.375" style="25" customWidth="1"/>
    <col min="9735" max="9735" width="23" style="25" bestFit="1" customWidth="1"/>
    <col min="9736" max="9736" width="3.375" style="25" customWidth="1"/>
    <col min="9737" max="9737" width="23" style="25" bestFit="1" customWidth="1"/>
    <col min="9738" max="9738" width="1.375" style="25" customWidth="1"/>
    <col min="9739" max="9739" width="9.375" style="25"/>
    <col min="9740" max="9740" width="13.375" style="25" bestFit="1" customWidth="1"/>
    <col min="9741" max="9983" width="9.375" style="25"/>
    <col min="9984" max="9984" width="12.375" style="25" customWidth="1"/>
    <col min="9985" max="9985" width="38" style="25" customWidth="1"/>
    <col min="9986" max="9986" width="2.375" style="25" customWidth="1"/>
    <col min="9987" max="9987" width="21.375" style="25" bestFit="1" customWidth="1"/>
    <col min="9988" max="9988" width="3.375" style="25" customWidth="1"/>
    <col min="9989" max="9989" width="21.375" style="25" bestFit="1" customWidth="1"/>
    <col min="9990" max="9990" width="3.375" style="25" customWidth="1"/>
    <col min="9991" max="9991" width="23" style="25" bestFit="1" customWidth="1"/>
    <col min="9992" max="9992" width="3.375" style="25" customWidth="1"/>
    <col min="9993" max="9993" width="23" style="25" bestFit="1" customWidth="1"/>
    <col min="9994" max="9994" width="1.375" style="25" customWidth="1"/>
    <col min="9995" max="9995" width="9.375" style="25"/>
    <col min="9996" max="9996" width="13.375" style="25" bestFit="1" customWidth="1"/>
    <col min="9997" max="10239" width="9.375" style="25"/>
    <col min="10240" max="10240" width="12.375" style="25" customWidth="1"/>
    <col min="10241" max="10241" width="38" style="25" customWidth="1"/>
    <col min="10242" max="10242" width="2.375" style="25" customWidth="1"/>
    <col min="10243" max="10243" width="21.375" style="25" bestFit="1" customWidth="1"/>
    <col min="10244" max="10244" width="3.375" style="25" customWidth="1"/>
    <col min="10245" max="10245" width="21.375" style="25" bestFit="1" customWidth="1"/>
    <col min="10246" max="10246" width="3.375" style="25" customWidth="1"/>
    <col min="10247" max="10247" width="23" style="25" bestFit="1" customWidth="1"/>
    <col min="10248" max="10248" width="3.375" style="25" customWidth="1"/>
    <col min="10249" max="10249" width="23" style="25" bestFit="1" customWidth="1"/>
    <col min="10250" max="10250" width="1.375" style="25" customWidth="1"/>
    <col min="10251" max="10251" width="9.375" style="25"/>
    <col min="10252" max="10252" width="13.375" style="25" bestFit="1" customWidth="1"/>
    <col min="10253" max="10495" width="9.375" style="25"/>
    <col min="10496" max="10496" width="12.375" style="25" customWidth="1"/>
    <col min="10497" max="10497" width="38" style="25" customWidth="1"/>
    <col min="10498" max="10498" width="2.375" style="25" customWidth="1"/>
    <col min="10499" max="10499" width="21.375" style="25" bestFit="1" customWidth="1"/>
    <col min="10500" max="10500" width="3.375" style="25" customWidth="1"/>
    <col min="10501" max="10501" width="21.375" style="25" bestFit="1" customWidth="1"/>
    <col min="10502" max="10502" width="3.375" style="25" customWidth="1"/>
    <col min="10503" max="10503" width="23" style="25" bestFit="1" customWidth="1"/>
    <col min="10504" max="10504" width="3.375" style="25" customWidth="1"/>
    <col min="10505" max="10505" width="23" style="25" bestFit="1" customWidth="1"/>
    <col min="10506" max="10506" width="1.375" style="25" customWidth="1"/>
    <col min="10507" max="10507" width="9.375" style="25"/>
    <col min="10508" max="10508" width="13.375" style="25" bestFit="1" customWidth="1"/>
    <col min="10509" max="10751" width="9.375" style="25"/>
    <col min="10752" max="10752" width="12.375" style="25" customWidth="1"/>
    <col min="10753" max="10753" width="38" style="25" customWidth="1"/>
    <col min="10754" max="10754" width="2.375" style="25" customWidth="1"/>
    <col min="10755" max="10755" width="21.375" style="25" bestFit="1" customWidth="1"/>
    <col min="10756" max="10756" width="3.375" style="25" customWidth="1"/>
    <col min="10757" max="10757" width="21.375" style="25" bestFit="1" customWidth="1"/>
    <col min="10758" max="10758" width="3.375" style="25" customWidth="1"/>
    <col min="10759" max="10759" width="23" style="25" bestFit="1" customWidth="1"/>
    <col min="10760" max="10760" width="3.375" style="25" customWidth="1"/>
    <col min="10761" max="10761" width="23" style="25" bestFit="1" customWidth="1"/>
    <col min="10762" max="10762" width="1.375" style="25" customWidth="1"/>
    <col min="10763" max="10763" width="9.375" style="25"/>
    <col min="10764" max="10764" width="13.375" style="25" bestFit="1" customWidth="1"/>
    <col min="10765" max="11007" width="9.375" style="25"/>
    <col min="11008" max="11008" width="12.375" style="25" customWidth="1"/>
    <col min="11009" max="11009" width="38" style="25" customWidth="1"/>
    <col min="11010" max="11010" width="2.375" style="25" customWidth="1"/>
    <col min="11011" max="11011" width="21.375" style="25" bestFit="1" customWidth="1"/>
    <col min="11012" max="11012" width="3.375" style="25" customWidth="1"/>
    <col min="11013" max="11013" width="21.375" style="25" bestFit="1" customWidth="1"/>
    <col min="11014" max="11014" width="3.375" style="25" customWidth="1"/>
    <col min="11015" max="11015" width="23" style="25" bestFit="1" customWidth="1"/>
    <col min="11016" max="11016" width="3.375" style="25" customWidth="1"/>
    <col min="11017" max="11017" width="23" style="25" bestFit="1" customWidth="1"/>
    <col min="11018" max="11018" width="1.375" style="25" customWidth="1"/>
    <col min="11019" max="11019" width="9.375" style="25"/>
    <col min="11020" max="11020" width="13.375" style="25" bestFit="1" customWidth="1"/>
    <col min="11021" max="11263" width="9.375" style="25"/>
    <col min="11264" max="11264" width="12.375" style="25" customWidth="1"/>
    <col min="11265" max="11265" width="38" style="25" customWidth="1"/>
    <col min="11266" max="11266" width="2.375" style="25" customWidth="1"/>
    <col min="11267" max="11267" width="21.375" style="25" bestFit="1" customWidth="1"/>
    <col min="11268" max="11268" width="3.375" style="25" customWidth="1"/>
    <col min="11269" max="11269" width="21.375" style="25" bestFit="1" customWidth="1"/>
    <col min="11270" max="11270" width="3.375" style="25" customWidth="1"/>
    <col min="11271" max="11271" width="23" style="25" bestFit="1" customWidth="1"/>
    <col min="11272" max="11272" width="3.375" style="25" customWidth="1"/>
    <col min="11273" max="11273" width="23" style="25" bestFit="1" customWidth="1"/>
    <col min="11274" max="11274" width="1.375" style="25" customWidth="1"/>
    <col min="11275" max="11275" width="9.375" style="25"/>
    <col min="11276" max="11276" width="13.375" style="25" bestFit="1" customWidth="1"/>
    <col min="11277" max="11519" width="9.375" style="25"/>
    <col min="11520" max="11520" width="12.375" style="25" customWidth="1"/>
    <col min="11521" max="11521" width="38" style="25" customWidth="1"/>
    <col min="11522" max="11522" width="2.375" style="25" customWidth="1"/>
    <col min="11523" max="11523" width="21.375" style="25" bestFit="1" customWidth="1"/>
    <col min="11524" max="11524" width="3.375" style="25" customWidth="1"/>
    <col min="11525" max="11525" width="21.375" style="25" bestFit="1" customWidth="1"/>
    <col min="11526" max="11526" width="3.375" style="25" customWidth="1"/>
    <col min="11527" max="11527" width="23" style="25" bestFit="1" customWidth="1"/>
    <col min="11528" max="11528" width="3.375" style="25" customWidth="1"/>
    <col min="11529" max="11529" width="23" style="25" bestFit="1" customWidth="1"/>
    <col min="11530" max="11530" width="1.375" style="25" customWidth="1"/>
    <col min="11531" max="11531" width="9.375" style="25"/>
    <col min="11532" max="11532" width="13.375" style="25" bestFit="1" customWidth="1"/>
    <col min="11533" max="11775" width="9.375" style="25"/>
    <col min="11776" max="11776" width="12.375" style="25" customWidth="1"/>
    <col min="11777" max="11777" width="38" style="25" customWidth="1"/>
    <col min="11778" max="11778" width="2.375" style="25" customWidth="1"/>
    <col min="11779" max="11779" width="21.375" style="25" bestFit="1" customWidth="1"/>
    <col min="11780" max="11780" width="3.375" style="25" customWidth="1"/>
    <col min="11781" max="11781" width="21.375" style="25" bestFit="1" customWidth="1"/>
    <col min="11782" max="11782" width="3.375" style="25" customWidth="1"/>
    <col min="11783" max="11783" width="23" style="25" bestFit="1" customWidth="1"/>
    <col min="11784" max="11784" width="3.375" style="25" customWidth="1"/>
    <col min="11785" max="11785" width="23" style="25" bestFit="1" customWidth="1"/>
    <col min="11786" max="11786" width="1.375" style="25" customWidth="1"/>
    <col min="11787" max="11787" width="9.375" style="25"/>
    <col min="11788" max="11788" width="13.375" style="25" bestFit="1" customWidth="1"/>
    <col min="11789" max="12031" width="9.375" style="25"/>
    <col min="12032" max="12032" width="12.375" style="25" customWidth="1"/>
    <col min="12033" max="12033" width="38" style="25" customWidth="1"/>
    <col min="12034" max="12034" width="2.375" style="25" customWidth="1"/>
    <col min="12035" max="12035" width="21.375" style="25" bestFit="1" customWidth="1"/>
    <col min="12036" max="12036" width="3.375" style="25" customWidth="1"/>
    <col min="12037" max="12037" width="21.375" style="25" bestFit="1" customWidth="1"/>
    <col min="12038" max="12038" width="3.375" style="25" customWidth="1"/>
    <col min="12039" max="12039" width="23" style="25" bestFit="1" customWidth="1"/>
    <col min="12040" max="12040" width="3.375" style="25" customWidth="1"/>
    <col min="12041" max="12041" width="23" style="25" bestFit="1" customWidth="1"/>
    <col min="12042" max="12042" width="1.375" style="25" customWidth="1"/>
    <col min="12043" max="12043" width="9.375" style="25"/>
    <col min="12044" max="12044" width="13.375" style="25" bestFit="1" customWidth="1"/>
    <col min="12045" max="12287" width="9.375" style="25"/>
    <col min="12288" max="12288" width="12.375" style="25" customWidth="1"/>
    <col min="12289" max="12289" width="38" style="25" customWidth="1"/>
    <col min="12290" max="12290" width="2.375" style="25" customWidth="1"/>
    <col min="12291" max="12291" width="21.375" style="25" bestFit="1" customWidth="1"/>
    <col min="12292" max="12292" width="3.375" style="25" customWidth="1"/>
    <col min="12293" max="12293" width="21.375" style="25" bestFit="1" customWidth="1"/>
    <col min="12294" max="12294" width="3.375" style="25" customWidth="1"/>
    <col min="12295" max="12295" width="23" style="25" bestFit="1" customWidth="1"/>
    <col min="12296" max="12296" width="3.375" style="25" customWidth="1"/>
    <col min="12297" max="12297" width="23" style="25" bestFit="1" customWidth="1"/>
    <col min="12298" max="12298" width="1.375" style="25" customWidth="1"/>
    <col min="12299" max="12299" width="9.375" style="25"/>
    <col min="12300" max="12300" width="13.375" style="25" bestFit="1" customWidth="1"/>
    <col min="12301" max="12543" width="9.375" style="25"/>
    <col min="12544" max="12544" width="12.375" style="25" customWidth="1"/>
    <col min="12545" max="12545" width="38" style="25" customWidth="1"/>
    <col min="12546" max="12546" width="2.375" style="25" customWidth="1"/>
    <col min="12547" max="12547" width="21.375" style="25" bestFit="1" customWidth="1"/>
    <col min="12548" max="12548" width="3.375" style="25" customWidth="1"/>
    <col min="12549" max="12549" width="21.375" style="25" bestFit="1" customWidth="1"/>
    <col min="12550" max="12550" width="3.375" style="25" customWidth="1"/>
    <col min="12551" max="12551" width="23" style="25" bestFit="1" customWidth="1"/>
    <col min="12552" max="12552" width="3.375" style="25" customWidth="1"/>
    <col min="12553" max="12553" width="23" style="25" bestFit="1" customWidth="1"/>
    <col min="12554" max="12554" width="1.375" style="25" customWidth="1"/>
    <col min="12555" max="12555" width="9.375" style="25"/>
    <col min="12556" max="12556" width="13.375" style="25" bestFit="1" customWidth="1"/>
    <col min="12557" max="12799" width="9.375" style="25"/>
    <col min="12800" max="12800" width="12.375" style="25" customWidth="1"/>
    <col min="12801" max="12801" width="38" style="25" customWidth="1"/>
    <col min="12802" max="12802" width="2.375" style="25" customWidth="1"/>
    <col min="12803" max="12803" width="21.375" style="25" bestFit="1" customWidth="1"/>
    <col min="12804" max="12804" width="3.375" style="25" customWidth="1"/>
    <col min="12805" max="12805" width="21.375" style="25" bestFit="1" customWidth="1"/>
    <col min="12806" max="12806" width="3.375" style="25" customWidth="1"/>
    <col min="12807" max="12807" width="23" style="25" bestFit="1" customWidth="1"/>
    <col min="12808" max="12808" width="3.375" style="25" customWidth="1"/>
    <col min="12809" max="12809" width="23" style="25" bestFit="1" customWidth="1"/>
    <col min="12810" max="12810" width="1.375" style="25" customWidth="1"/>
    <col min="12811" max="12811" width="9.375" style="25"/>
    <col min="12812" max="12812" width="13.375" style="25" bestFit="1" customWidth="1"/>
    <col min="12813" max="13055" width="9.375" style="25"/>
    <col min="13056" max="13056" width="12.375" style="25" customWidth="1"/>
    <col min="13057" max="13057" width="38" style="25" customWidth="1"/>
    <col min="13058" max="13058" width="2.375" style="25" customWidth="1"/>
    <col min="13059" max="13059" width="21.375" style="25" bestFit="1" customWidth="1"/>
    <col min="13060" max="13060" width="3.375" style="25" customWidth="1"/>
    <col min="13061" max="13061" width="21.375" style="25" bestFit="1" customWidth="1"/>
    <col min="13062" max="13062" width="3.375" style="25" customWidth="1"/>
    <col min="13063" max="13063" width="23" style="25" bestFit="1" customWidth="1"/>
    <col min="13064" max="13064" width="3.375" style="25" customWidth="1"/>
    <col min="13065" max="13065" width="23" style="25" bestFit="1" customWidth="1"/>
    <col min="13066" max="13066" width="1.375" style="25" customWidth="1"/>
    <col min="13067" max="13067" width="9.375" style="25"/>
    <col min="13068" max="13068" width="13.375" style="25" bestFit="1" customWidth="1"/>
    <col min="13069" max="13311" width="9.375" style="25"/>
    <col min="13312" max="13312" width="12.375" style="25" customWidth="1"/>
    <col min="13313" max="13313" width="38" style="25" customWidth="1"/>
    <col min="13314" max="13314" width="2.375" style="25" customWidth="1"/>
    <col min="13315" max="13315" width="21.375" style="25" bestFit="1" customWidth="1"/>
    <col min="13316" max="13316" width="3.375" style="25" customWidth="1"/>
    <col min="13317" max="13317" width="21.375" style="25" bestFit="1" customWidth="1"/>
    <col min="13318" max="13318" width="3.375" style="25" customWidth="1"/>
    <col min="13319" max="13319" width="23" style="25" bestFit="1" customWidth="1"/>
    <col min="13320" max="13320" width="3.375" style="25" customWidth="1"/>
    <col min="13321" max="13321" width="23" style="25" bestFit="1" customWidth="1"/>
    <col min="13322" max="13322" width="1.375" style="25" customWidth="1"/>
    <col min="13323" max="13323" width="9.375" style="25"/>
    <col min="13324" max="13324" width="13.375" style="25" bestFit="1" customWidth="1"/>
    <col min="13325" max="13567" width="9.375" style="25"/>
    <col min="13568" max="13568" width="12.375" style="25" customWidth="1"/>
    <col min="13569" max="13569" width="38" style="25" customWidth="1"/>
    <col min="13570" max="13570" width="2.375" style="25" customWidth="1"/>
    <col min="13571" max="13571" width="21.375" style="25" bestFit="1" customWidth="1"/>
    <col min="13572" max="13572" width="3.375" style="25" customWidth="1"/>
    <col min="13573" max="13573" width="21.375" style="25" bestFit="1" customWidth="1"/>
    <col min="13574" max="13574" width="3.375" style="25" customWidth="1"/>
    <col min="13575" max="13575" width="23" style="25" bestFit="1" customWidth="1"/>
    <col min="13576" max="13576" width="3.375" style="25" customWidth="1"/>
    <col min="13577" max="13577" width="23" style="25" bestFit="1" customWidth="1"/>
    <col min="13578" max="13578" width="1.375" style="25" customWidth="1"/>
    <col min="13579" max="13579" width="9.375" style="25"/>
    <col min="13580" max="13580" width="13.375" style="25" bestFit="1" customWidth="1"/>
    <col min="13581" max="13823" width="9.375" style="25"/>
    <col min="13824" max="13824" width="12.375" style="25" customWidth="1"/>
    <col min="13825" max="13825" width="38" style="25" customWidth="1"/>
    <col min="13826" max="13826" width="2.375" style="25" customWidth="1"/>
    <col min="13827" max="13827" width="21.375" style="25" bestFit="1" customWidth="1"/>
    <col min="13828" max="13828" width="3.375" style="25" customWidth="1"/>
    <col min="13829" max="13829" width="21.375" style="25" bestFit="1" customWidth="1"/>
    <col min="13830" max="13830" width="3.375" style="25" customWidth="1"/>
    <col min="13831" max="13831" width="23" style="25" bestFit="1" customWidth="1"/>
    <col min="13832" max="13832" width="3.375" style="25" customWidth="1"/>
    <col min="13833" max="13833" width="23" style="25" bestFit="1" customWidth="1"/>
    <col min="13834" max="13834" width="1.375" style="25" customWidth="1"/>
    <col min="13835" max="13835" width="9.375" style="25"/>
    <col min="13836" max="13836" width="13.375" style="25" bestFit="1" customWidth="1"/>
    <col min="13837" max="14079" width="9.375" style="25"/>
    <col min="14080" max="14080" width="12.375" style="25" customWidth="1"/>
    <col min="14081" max="14081" width="38" style="25" customWidth="1"/>
    <col min="14082" max="14082" width="2.375" style="25" customWidth="1"/>
    <col min="14083" max="14083" width="21.375" style="25" bestFit="1" customWidth="1"/>
    <col min="14084" max="14084" width="3.375" style="25" customWidth="1"/>
    <col min="14085" max="14085" width="21.375" style="25" bestFit="1" customWidth="1"/>
    <col min="14086" max="14086" width="3.375" style="25" customWidth="1"/>
    <col min="14087" max="14087" width="23" style="25" bestFit="1" customWidth="1"/>
    <col min="14088" max="14088" width="3.375" style="25" customWidth="1"/>
    <col min="14089" max="14089" width="23" style="25" bestFit="1" customWidth="1"/>
    <col min="14090" max="14090" width="1.375" style="25" customWidth="1"/>
    <col min="14091" max="14091" width="9.375" style="25"/>
    <col min="14092" max="14092" width="13.375" style="25" bestFit="1" customWidth="1"/>
    <col min="14093" max="14335" width="9.375" style="25"/>
    <col min="14336" max="14336" width="12.375" style="25" customWidth="1"/>
    <col min="14337" max="14337" width="38" style="25" customWidth="1"/>
    <col min="14338" max="14338" width="2.375" style="25" customWidth="1"/>
    <col min="14339" max="14339" width="21.375" style="25" bestFit="1" customWidth="1"/>
    <col min="14340" max="14340" width="3.375" style="25" customWidth="1"/>
    <col min="14341" max="14341" width="21.375" style="25" bestFit="1" customWidth="1"/>
    <col min="14342" max="14342" width="3.375" style="25" customWidth="1"/>
    <col min="14343" max="14343" width="23" style="25" bestFit="1" customWidth="1"/>
    <col min="14344" max="14344" width="3.375" style="25" customWidth="1"/>
    <col min="14345" max="14345" width="23" style="25" bestFit="1" customWidth="1"/>
    <col min="14346" max="14346" width="1.375" style="25" customWidth="1"/>
    <col min="14347" max="14347" width="9.375" style="25"/>
    <col min="14348" max="14348" width="13.375" style="25" bestFit="1" customWidth="1"/>
    <col min="14349" max="14591" width="9.375" style="25"/>
    <col min="14592" max="14592" width="12.375" style="25" customWidth="1"/>
    <col min="14593" max="14593" width="38" style="25" customWidth="1"/>
    <col min="14594" max="14594" width="2.375" style="25" customWidth="1"/>
    <col min="14595" max="14595" width="21.375" style="25" bestFit="1" customWidth="1"/>
    <col min="14596" max="14596" width="3.375" style="25" customWidth="1"/>
    <col min="14597" max="14597" width="21.375" style="25" bestFit="1" customWidth="1"/>
    <col min="14598" max="14598" width="3.375" style="25" customWidth="1"/>
    <col min="14599" max="14599" width="23" style="25" bestFit="1" customWidth="1"/>
    <col min="14600" max="14600" width="3.375" style="25" customWidth="1"/>
    <col min="14601" max="14601" width="23" style="25" bestFit="1" customWidth="1"/>
    <col min="14602" max="14602" width="1.375" style="25" customWidth="1"/>
    <col min="14603" max="14603" width="9.375" style="25"/>
    <col min="14604" max="14604" width="13.375" style="25" bestFit="1" customWidth="1"/>
    <col min="14605" max="14847" width="9.375" style="25"/>
    <col min="14848" max="14848" width="12.375" style="25" customWidth="1"/>
    <col min="14849" max="14849" width="38" style="25" customWidth="1"/>
    <col min="14850" max="14850" width="2.375" style="25" customWidth="1"/>
    <col min="14851" max="14851" width="21.375" style="25" bestFit="1" customWidth="1"/>
    <col min="14852" max="14852" width="3.375" style="25" customWidth="1"/>
    <col min="14853" max="14853" width="21.375" style="25" bestFit="1" customWidth="1"/>
    <col min="14854" max="14854" width="3.375" style="25" customWidth="1"/>
    <col min="14855" max="14855" width="23" style="25" bestFit="1" customWidth="1"/>
    <col min="14856" max="14856" width="3.375" style="25" customWidth="1"/>
    <col min="14857" max="14857" width="23" style="25" bestFit="1" customWidth="1"/>
    <col min="14858" max="14858" width="1.375" style="25" customWidth="1"/>
    <col min="14859" max="14859" width="9.375" style="25"/>
    <col min="14860" max="14860" width="13.375" style="25" bestFit="1" customWidth="1"/>
    <col min="14861" max="15103" width="9.375" style="25"/>
    <col min="15104" max="15104" width="12.375" style="25" customWidth="1"/>
    <col min="15105" max="15105" width="38" style="25" customWidth="1"/>
    <col min="15106" max="15106" width="2.375" style="25" customWidth="1"/>
    <col min="15107" max="15107" width="21.375" style="25" bestFit="1" customWidth="1"/>
    <col min="15108" max="15108" width="3.375" style="25" customWidth="1"/>
    <col min="15109" max="15109" width="21.375" style="25" bestFit="1" customWidth="1"/>
    <col min="15110" max="15110" width="3.375" style="25" customWidth="1"/>
    <col min="15111" max="15111" width="23" style="25" bestFit="1" customWidth="1"/>
    <col min="15112" max="15112" width="3.375" style="25" customWidth="1"/>
    <col min="15113" max="15113" width="23" style="25" bestFit="1" customWidth="1"/>
    <col min="15114" max="15114" width="1.375" style="25" customWidth="1"/>
    <col min="15115" max="15115" width="9.375" style="25"/>
    <col min="15116" max="15116" width="13.375" style="25" bestFit="1" customWidth="1"/>
    <col min="15117" max="15359" width="9.375" style="25"/>
    <col min="15360" max="15360" width="12.375" style="25" customWidth="1"/>
    <col min="15361" max="15361" width="38" style="25" customWidth="1"/>
    <col min="15362" max="15362" width="2.375" style="25" customWidth="1"/>
    <col min="15363" max="15363" width="21.375" style="25" bestFit="1" customWidth="1"/>
    <col min="15364" max="15364" width="3.375" style="25" customWidth="1"/>
    <col min="15365" max="15365" width="21.375" style="25" bestFit="1" customWidth="1"/>
    <col min="15366" max="15366" width="3.375" style="25" customWidth="1"/>
    <col min="15367" max="15367" width="23" style="25" bestFit="1" customWidth="1"/>
    <col min="15368" max="15368" width="3.375" style="25" customWidth="1"/>
    <col min="15369" max="15369" width="23" style="25" bestFit="1" customWidth="1"/>
    <col min="15370" max="15370" width="1.375" style="25" customWidth="1"/>
    <col min="15371" max="15371" width="9.375" style="25"/>
    <col min="15372" max="15372" width="13.375" style="25" bestFit="1" customWidth="1"/>
    <col min="15373" max="15615" width="9.375" style="25"/>
    <col min="15616" max="15616" width="12.375" style="25" customWidth="1"/>
    <col min="15617" max="15617" width="38" style="25" customWidth="1"/>
    <col min="15618" max="15618" width="2.375" style="25" customWidth="1"/>
    <col min="15619" max="15619" width="21.375" style="25" bestFit="1" customWidth="1"/>
    <col min="15620" max="15620" width="3.375" style="25" customWidth="1"/>
    <col min="15621" max="15621" width="21.375" style="25" bestFit="1" customWidth="1"/>
    <col min="15622" max="15622" width="3.375" style="25" customWidth="1"/>
    <col min="15623" max="15623" width="23" style="25" bestFit="1" customWidth="1"/>
    <col min="15624" max="15624" width="3.375" style="25" customWidth="1"/>
    <col min="15625" max="15625" width="23" style="25" bestFit="1" customWidth="1"/>
    <col min="15626" max="15626" width="1.375" style="25" customWidth="1"/>
    <col min="15627" max="15627" width="9.375" style="25"/>
    <col min="15628" max="15628" width="13.375" style="25" bestFit="1" customWidth="1"/>
    <col min="15629" max="15871" width="9.375" style="25"/>
    <col min="15872" max="15872" width="12.375" style="25" customWidth="1"/>
    <col min="15873" max="15873" width="38" style="25" customWidth="1"/>
    <col min="15874" max="15874" width="2.375" style="25" customWidth="1"/>
    <col min="15875" max="15875" width="21.375" style="25" bestFit="1" customWidth="1"/>
    <col min="15876" max="15876" width="3.375" style="25" customWidth="1"/>
    <col min="15877" max="15877" width="21.375" style="25" bestFit="1" customWidth="1"/>
    <col min="15878" max="15878" width="3.375" style="25" customWidth="1"/>
    <col min="15879" max="15879" width="23" style="25" bestFit="1" customWidth="1"/>
    <col min="15880" max="15880" width="3.375" style="25" customWidth="1"/>
    <col min="15881" max="15881" width="23" style="25" bestFit="1" customWidth="1"/>
    <col min="15882" max="15882" width="1.375" style="25" customWidth="1"/>
    <col min="15883" max="15883" width="9.375" style="25"/>
    <col min="15884" max="15884" width="13.375" style="25" bestFit="1" customWidth="1"/>
    <col min="15885" max="16127" width="9.375" style="25"/>
    <col min="16128" max="16128" width="12.375" style="25" customWidth="1"/>
    <col min="16129" max="16129" width="38" style="25" customWidth="1"/>
    <col min="16130" max="16130" width="2.375" style="25" customWidth="1"/>
    <col min="16131" max="16131" width="21.375" style="25" bestFit="1" customWidth="1"/>
    <col min="16132" max="16132" width="3.375" style="25" customWidth="1"/>
    <col min="16133" max="16133" width="21.375" style="25" bestFit="1" customWidth="1"/>
    <col min="16134" max="16134" width="3.375" style="25" customWidth="1"/>
    <col min="16135" max="16135" width="23" style="25" bestFit="1" customWidth="1"/>
    <col min="16136" max="16136" width="3.375" style="25" customWidth="1"/>
    <col min="16137" max="16137" width="23" style="25" bestFit="1" customWidth="1"/>
    <col min="16138" max="16138" width="1.375" style="25" customWidth="1"/>
    <col min="16139" max="16139" width="9.375" style="25"/>
    <col min="16140" max="16140" width="13.375" style="25" bestFit="1" customWidth="1"/>
    <col min="16141" max="16384" width="9.375" style="25"/>
  </cols>
  <sheetData>
    <row r="1" spans="2:9" x14ac:dyDescent="0.2">
      <c r="B1" s="24" t="str">
        <f>'قائمة الدخل'!B1</f>
        <v>شركة حلول جنا للتطوير التقني والصناعي</v>
      </c>
      <c r="C1" s="24"/>
      <c r="D1" s="24"/>
      <c r="E1" s="54"/>
      <c r="F1" s="54"/>
      <c r="G1" s="54"/>
      <c r="H1" s="54"/>
      <c r="I1" s="54"/>
    </row>
    <row r="2" spans="2:9" x14ac:dyDescent="0.2">
      <c r="B2" s="31" t="str">
        <f>'قائمة الدخل'!B2</f>
        <v>شركة شخص واحد - شركــــــــــــــــــــــــة ذات مسئوليــــــــــــــــــــــــــــة محدودة أجنبية</v>
      </c>
      <c r="C2" s="24"/>
      <c r="D2" s="24"/>
      <c r="E2" s="54"/>
      <c r="F2" s="54"/>
      <c r="G2" s="54"/>
      <c r="H2" s="54"/>
      <c r="I2" s="54"/>
    </row>
    <row r="3" spans="2:9" x14ac:dyDescent="0.2">
      <c r="B3" s="26" t="s">
        <v>60</v>
      </c>
      <c r="C3" s="26"/>
      <c r="D3" s="26"/>
      <c r="E3" s="55"/>
      <c r="F3" s="55"/>
      <c r="G3" s="55"/>
      <c r="H3" s="55"/>
      <c r="I3" s="55"/>
    </row>
    <row r="4" spans="2:9" x14ac:dyDescent="0.2">
      <c r="B4" s="26" t="s">
        <v>143</v>
      </c>
      <c r="C4" s="26"/>
      <c r="D4" s="26"/>
      <c r="E4" s="55"/>
      <c r="F4" s="55"/>
      <c r="G4" s="55"/>
      <c r="H4" s="55"/>
      <c r="I4" s="55"/>
    </row>
    <row r="5" spans="2:9" x14ac:dyDescent="0.2">
      <c r="B5" s="32" t="s">
        <v>21</v>
      </c>
      <c r="C5" s="27"/>
      <c r="D5" s="27"/>
      <c r="E5" s="56"/>
      <c r="F5" s="56"/>
      <c r="G5" s="56"/>
      <c r="H5" s="56"/>
      <c r="I5" s="56"/>
    </row>
    <row r="6" spans="2:9" ht="9.75" customHeight="1" x14ac:dyDescent="0.2">
      <c r="B6" s="26"/>
      <c r="C6" s="26"/>
      <c r="E6" s="55"/>
      <c r="F6" s="55"/>
      <c r="G6" s="55"/>
      <c r="H6" s="55"/>
      <c r="I6" s="55"/>
    </row>
    <row r="7" spans="2:9" ht="19.5" customHeight="1" x14ac:dyDescent="0.2">
      <c r="B7" s="49"/>
      <c r="C7" s="57"/>
      <c r="D7" s="57"/>
      <c r="E7" s="57"/>
      <c r="F7" s="57"/>
      <c r="G7" s="59" t="s">
        <v>115</v>
      </c>
      <c r="H7" s="57"/>
    </row>
    <row r="8" spans="2:9" x14ac:dyDescent="0.2">
      <c r="C8" s="58" t="s">
        <v>4</v>
      </c>
      <c r="E8" s="58" t="s">
        <v>5</v>
      </c>
      <c r="G8" s="58" t="s">
        <v>116</v>
      </c>
      <c r="I8" s="58" t="s">
        <v>3</v>
      </c>
    </row>
    <row r="9" spans="2:9" x14ac:dyDescent="0.2">
      <c r="C9" s="59"/>
      <c r="D9" s="48"/>
      <c r="E9" s="59"/>
      <c r="F9" s="59"/>
      <c r="G9" s="59"/>
      <c r="H9" s="48"/>
      <c r="I9" s="59"/>
    </row>
    <row r="10" spans="2:9" ht="30.75" customHeight="1" x14ac:dyDescent="0.2">
      <c r="B10" s="26" t="s">
        <v>108</v>
      </c>
      <c r="C10" s="12">
        <v>300000</v>
      </c>
      <c r="D10" s="12"/>
      <c r="E10" s="12">
        <v>22609</v>
      </c>
      <c r="F10" s="12"/>
      <c r="G10" s="12">
        <v>-1453377</v>
      </c>
      <c r="H10" s="12"/>
      <c r="I10" s="12">
        <f>SUM(C10:G10)</f>
        <v>-1130768</v>
      </c>
    </row>
    <row r="11" spans="2:9" ht="31.5" customHeight="1" x14ac:dyDescent="0.2">
      <c r="B11" s="118" t="s">
        <v>117</v>
      </c>
      <c r="C11" s="14">
        <v>0</v>
      </c>
      <c r="D11" s="14"/>
      <c r="E11" s="14">
        <v>0</v>
      </c>
      <c r="F11" s="14"/>
      <c r="G11" s="61">
        <f>'قائمة الدخل'!G19</f>
        <v>46001</v>
      </c>
      <c r="H11" s="14"/>
      <c r="I11" s="62">
        <f t="shared" ref="I11:I20" si="0">SUM(C11:G11)</f>
        <v>46001</v>
      </c>
    </row>
    <row r="12" spans="2:9" ht="31.5" customHeight="1" x14ac:dyDescent="0.2">
      <c r="B12" s="63" t="s">
        <v>38</v>
      </c>
      <c r="C12" s="13">
        <v>0</v>
      </c>
      <c r="D12" s="13"/>
      <c r="E12" s="13">
        <v>0</v>
      </c>
      <c r="F12" s="13"/>
      <c r="G12" s="13">
        <v>0</v>
      </c>
      <c r="H12" s="13"/>
      <c r="I12" s="64">
        <f t="shared" si="0"/>
        <v>0</v>
      </c>
    </row>
    <row r="13" spans="2:9" ht="31.5" customHeight="1" x14ac:dyDescent="0.2">
      <c r="B13" s="26" t="s">
        <v>30</v>
      </c>
      <c r="C13" s="12">
        <f>SUM(C11:C12)</f>
        <v>0</v>
      </c>
      <c r="D13" s="12"/>
      <c r="E13" s="12">
        <f>SUM(E11:E12)</f>
        <v>0</v>
      </c>
      <c r="F13" s="12"/>
      <c r="G13" s="12">
        <f>SUM(G11:G12)</f>
        <v>46001</v>
      </c>
      <c r="H13" s="53"/>
      <c r="I13" s="52">
        <f t="shared" si="0"/>
        <v>46001</v>
      </c>
    </row>
    <row r="14" spans="2:9" ht="31.5" customHeight="1" thickBot="1" x14ac:dyDescent="0.25">
      <c r="B14" s="26" t="s">
        <v>74</v>
      </c>
      <c r="C14" s="16">
        <f>C10+C13</f>
        <v>300000</v>
      </c>
      <c r="D14" s="52"/>
      <c r="E14" s="16">
        <f>E10+E13</f>
        <v>22609</v>
      </c>
      <c r="F14" s="52"/>
      <c r="G14" s="16">
        <f>G10+G13</f>
        <v>-1407376</v>
      </c>
      <c r="H14" s="52"/>
      <c r="I14" s="16">
        <f t="shared" si="0"/>
        <v>-1084767</v>
      </c>
    </row>
    <row r="15" spans="2:9" ht="21" thickTop="1" x14ac:dyDescent="0.2">
      <c r="B15" s="26"/>
      <c r="C15" s="52"/>
      <c r="D15" s="52"/>
      <c r="E15" s="23"/>
      <c r="F15" s="52"/>
      <c r="G15" s="52"/>
      <c r="H15" s="52"/>
      <c r="I15" s="23"/>
    </row>
    <row r="16" spans="2:9" ht="30.75" customHeight="1" x14ac:dyDescent="0.2">
      <c r="B16" s="60" t="s">
        <v>234</v>
      </c>
      <c r="C16" s="14">
        <v>0</v>
      </c>
      <c r="D16" s="14"/>
      <c r="E16" s="14">
        <v>0</v>
      </c>
      <c r="F16" s="14"/>
      <c r="G16" s="106">
        <f>'قائمة الدخل'!E19</f>
        <v>8691.85</v>
      </c>
      <c r="H16" s="14"/>
      <c r="I16" s="62">
        <f t="shared" si="0"/>
        <v>8691.85</v>
      </c>
    </row>
    <row r="17" spans="2:9" ht="30.75" hidden="1" customHeight="1" x14ac:dyDescent="0.2">
      <c r="B17" s="103" t="s">
        <v>76</v>
      </c>
      <c r="C17" s="12">
        <v>0</v>
      </c>
      <c r="D17" s="12"/>
      <c r="E17" s="12">
        <v>0</v>
      </c>
      <c r="F17" s="12"/>
      <c r="G17" s="104">
        <v>0</v>
      </c>
      <c r="H17" s="12"/>
      <c r="I17" s="105">
        <f t="shared" si="0"/>
        <v>0</v>
      </c>
    </row>
    <row r="18" spans="2:9" ht="30.75" customHeight="1" x14ac:dyDescent="0.2">
      <c r="B18" s="63" t="s">
        <v>38</v>
      </c>
      <c r="C18" s="13">
        <v>0</v>
      </c>
      <c r="D18" s="13"/>
      <c r="E18" s="13">
        <v>0</v>
      </c>
      <c r="F18" s="13"/>
      <c r="G18" s="13">
        <v>0</v>
      </c>
      <c r="H18" s="13"/>
      <c r="I18" s="64">
        <f t="shared" si="0"/>
        <v>0</v>
      </c>
    </row>
    <row r="19" spans="2:9" ht="30.75" customHeight="1" x14ac:dyDescent="0.2">
      <c r="B19" s="26" t="s">
        <v>30</v>
      </c>
      <c r="C19" s="12">
        <f>SUM(C16:C18)</f>
        <v>0</v>
      </c>
      <c r="D19" s="12"/>
      <c r="E19" s="12">
        <f>SUM(E16:E18)</f>
        <v>0</v>
      </c>
      <c r="F19" s="12"/>
      <c r="G19" s="52">
        <f>SUM(G16:G18)</f>
        <v>8691.85</v>
      </c>
      <c r="H19" s="53"/>
      <c r="I19" s="52">
        <f t="shared" si="0"/>
        <v>8691.85</v>
      </c>
    </row>
    <row r="20" spans="2:9" ht="30.75" customHeight="1" thickBot="1" x14ac:dyDescent="0.25">
      <c r="B20" s="26" t="s">
        <v>144</v>
      </c>
      <c r="C20" s="16">
        <f>C14+C19</f>
        <v>300000</v>
      </c>
      <c r="D20" s="15"/>
      <c r="E20" s="16">
        <f>E14+E19</f>
        <v>22609</v>
      </c>
      <c r="F20" s="52"/>
      <c r="G20" s="16">
        <f>G14+G19</f>
        <v>-1398684.15</v>
      </c>
      <c r="H20" s="15"/>
      <c r="I20" s="16">
        <f t="shared" si="0"/>
        <v>-1076075.1499999999</v>
      </c>
    </row>
    <row r="21" spans="2:9" ht="21" thickTop="1" x14ac:dyDescent="0.2">
      <c r="C21" s="65"/>
      <c r="D21" s="65"/>
      <c r="E21" s="65"/>
      <c r="F21" s="65"/>
      <c r="G21" s="65"/>
      <c r="H21" s="65"/>
    </row>
    <row r="24" spans="2:9" ht="6.75" customHeight="1" x14ac:dyDescent="0.2"/>
    <row r="26" spans="2:9" x14ac:dyDescent="0.2">
      <c r="B26" s="154" t="s">
        <v>111</v>
      </c>
      <c r="C26" s="154"/>
      <c r="D26" s="154"/>
      <c r="E26" s="154"/>
      <c r="F26" s="154"/>
      <c r="G26" s="154"/>
      <c r="H26" s="154"/>
      <c r="I26" s="154"/>
    </row>
    <row r="27" spans="2:9" x14ac:dyDescent="0.2">
      <c r="B27" s="153">
        <v>7</v>
      </c>
      <c r="C27" s="153"/>
      <c r="D27" s="153"/>
      <c r="E27" s="153"/>
      <c r="F27" s="153"/>
      <c r="G27" s="153"/>
      <c r="H27" s="153"/>
      <c r="I27" s="153"/>
    </row>
  </sheetData>
  <customSheetViews>
    <customSheetView guid="{C4C54333-0C8B-484B-8210-F3D7E510C081}" scale="160" showPageBreaks="1" showGridLines="0" view="pageBreakPreview" topLeftCell="B18">
      <selection activeCell="E30" sqref="E30"/>
      <pageMargins left="0.28000000000000003" right="0.22" top="0.46" bottom="0" header="0.27" footer="0"/>
      <printOptions horizontalCentered="1"/>
      <pageSetup paperSize="9" scale="84" firstPageNumber="5" orientation="portrait" useFirstPageNumber="1" r:id="rId1"/>
      <headerFooter alignWithMargins="0">
        <oddFooter>&amp;Cصفحة &amp;P من &amp;N</oddFooter>
      </headerFooter>
    </customSheetView>
  </customSheetViews>
  <mergeCells count="2">
    <mergeCell ref="B27:I27"/>
    <mergeCell ref="B26:I26"/>
  </mergeCells>
  <printOptions horizontalCentered="1"/>
  <pageMargins left="0.27559055118110237" right="0.23622047244094491" top="0.62992125984251968" bottom="0" header="0.27559055118110237" footer="0"/>
  <pageSetup paperSize="9" scale="85" firstPageNumber="5" orientation="landscape" useFirstPageNumber="1" r:id="rId2"/>
  <headerFooter alignWithMargins="0"/>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6"/>
  <sheetViews>
    <sheetView rightToLeft="1" topLeftCell="A4" zoomScale="90" zoomScaleNormal="90" zoomScaleSheetLayoutView="150" zoomScalePageLayoutView="90" workbookViewId="0">
      <selection activeCell="H17" sqref="H17"/>
    </sheetView>
  </sheetViews>
  <sheetFormatPr defaultColWidth="9.375" defaultRowHeight="20.25" x14ac:dyDescent="0.2"/>
  <cols>
    <col min="1" max="1" width="0.75" style="25" customWidth="1"/>
    <col min="2" max="2" width="46.875" style="25" customWidth="1"/>
    <col min="3" max="3" width="13.625" style="25" customWidth="1"/>
    <col min="4" max="4" width="1.625" style="25" customWidth="1"/>
    <col min="5" max="5" width="13.875" style="33" customWidth="1"/>
    <col min="6" max="6" width="2.125" style="25" customWidth="1"/>
    <col min="7" max="7" width="16.375" style="25" customWidth="1"/>
    <col min="8" max="8" width="14.375" style="25" bestFit="1" customWidth="1"/>
    <col min="9" max="251" width="9.375" style="25"/>
    <col min="252" max="252" width="12.375" style="25" customWidth="1"/>
    <col min="253" max="253" width="52.375" style="25" customWidth="1"/>
    <col min="254" max="254" width="1" style="25" customWidth="1"/>
    <col min="255" max="255" width="18.375" style="25" customWidth="1"/>
    <col min="256" max="256" width="1.375" style="25" customWidth="1"/>
    <col min="257" max="257" width="18.375" style="25" customWidth="1"/>
    <col min="258" max="258" width="1.375" style="25" customWidth="1"/>
    <col min="259" max="259" width="1" style="25" customWidth="1"/>
    <col min="260" max="260" width="1.375" style="25" customWidth="1"/>
    <col min="261" max="261" width="13.375" style="25" bestFit="1" customWidth="1"/>
    <col min="262" max="262" width="18.375" style="25" bestFit="1" customWidth="1"/>
    <col min="263" max="263" width="16.375" style="25" customWidth="1"/>
    <col min="264" max="264" width="14.375" style="25" bestFit="1" customWidth="1"/>
    <col min="265" max="507" width="9.375" style="25"/>
    <col min="508" max="508" width="12.375" style="25" customWidth="1"/>
    <col min="509" max="509" width="52.375" style="25" customWidth="1"/>
    <col min="510" max="510" width="1" style="25" customWidth="1"/>
    <col min="511" max="511" width="18.375" style="25" customWidth="1"/>
    <col min="512" max="512" width="1.375" style="25" customWidth="1"/>
    <col min="513" max="513" width="18.375" style="25" customWidth="1"/>
    <col min="514" max="514" width="1.375" style="25" customWidth="1"/>
    <col min="515" max="515" width="1" style="25" customWidth="1"/>
    <col min="516" max="516" width="1.375" style="25" customWidth="1"/>
    <col min="517" max="517" width="13.375" style="25" bestFit="1" customWidth="1"/>
    <col min="518" max="518" width="18.375" style="25" bestFit="1" customWidth="1"/>
    <col min="519" max="519" width="16.375" style="25" customWidth="1"/>
    <col min="520" max="520" width="14.375" style="25" bestFit="1" customWidth="1"/>
    <col min="521" max="763" width="9.375" style="25"/>
    <col min="764" max="764" width="12.375" style="25" customWidth="1"/>
    <col min="765" max="765" width="52.375" style="25" customWidth="1"/>
    <col min="766" max="766" width="1" style="25" customWidth="1"/>
    <col min="767" max="767" width="18.375" style="25" customWidth="1"/>
    <col min="768" max="768" width="1.375" style="25" customWidth="1"/>
    <col min="769" max="769" width="18.375" style="25" customWidth="1"/>
    <col min="770" max="770" width="1.375" style="25" customWidth="1"/>
    <col min="771" max="771" width="1" style="25" customWidth="1"/>
    <col min="772" max="772" width="1.375" style="25" customWidth="1"/>
    <col min="773" max="773" width="13.375" style="25" bestFit="1" customWidth="1"/>
    <col min="774" max="774" width="18.375" style="25" bestFit="1" customWidth="1"/>
    <col min="775" max="775" width="16.375" style="25" customWidth="1"/>
    <col min="776" max="776" width="14.375" style="25" bestFit="1" customWidth="1"/>
    <col min="777" max="1019" width="9.375" style="25"/>
    <col min="1020" max="1020" width="12.375" style="25" customWidth="1"/>
    <col min="1021" max="1021" width="52.375" style="25" customWidth="1"/>
    <col min="1022" max="1022" width="1" style="25" customWidth="1"/>
    <col min="1023" max="1023" width="18.375" style="25" customWidth="1"/>
    <col min="1024" max="1024" width="1.375" style="25" customWidth="1"/>
    <col min="1025" max="1025" width="18.375" style="25" customWidth="1"/>
    <col min="1026" max="1026" width="1.375" style="25" customWidth="1"/>
    <col min="1027" max="1027" width="1" style="25" customWidth="1"/>
    <col min="1028" max="1028" width="1.375" style="25" customWidth="1"/>
    <col min="1029" max="1029" width="13.375" style="25" bestFit="1" customWidth="1"/>
    <col min="1030" max="1030" width="18.375" style="25" bestFit="1" customWidth="1"/>
    <col min="1031" max="1031" width="16.375" style="25" customWidth="1"/>
    <col min="1032" max="1032" width="14.375" style="25" bestFit="1" customWidth="1"/>
    <col min="1033" max="1275" width="9.375" style="25"/>
    <col min="1276" max="1276" width="12.375" style="25" customWidth="1"/>
    <col min="1277" max="1277" width="52.375" style="25" customWidth="1"/>
    <col min="1278" max="1278" width="1" style="25" customWidth="1"/>
    <col min="1279" max="1279" width="18.375" style="25" customWidth="1"/>
    <col min="1280" max="1280" width="1.375" style="25" customWidth="1"/>
    <col min="1281" max="1281" width="18.375" style="25" customWidth="1"/>
    <col min="1282" max="1282" width="1.375" style="25" customWidth="1"/>
    <col min="1283" max="1283" width="1" style="25" customWidth="1"/>
    <col min="1284" max="1284" width="1.375" style="25" customWidth="1"/>
    <col min="1285" max="1285" width="13.375" style="25" bestFit="1" customWidth="1"/>
    <col min="1286" max="1286" width="18.375" style="25" bestFit="1" customWidth="1"/>
    <col min="1287" max="1287" width="16.375" style="25" customWidth="1"/>
    <col min="1288" max="1288" width="14.375" style="25" bestFit="1" customWidth="1"/>
    <col min="1289" max="1531" width="9.375" style="25"/>
    <col min="1532" max="1532" width="12.375" style="25" customWidth="1"/>
    <col min="1533" max="1533" width="52.375" style="25" customWidth="1"/>
    <col min="1534" max="1534" width="1" style="25" customWidth="1"/>
    <col min="1535" max="1535" width="18.375" style="25" customWidth="1"/>
    <col min="1536" max="1536" width="1.375" style="25" customWidth="1"/>
    <col min="1537" max="1537" width="18.375" style="25" customWidth="1"/>
    <col min="1538" max="1538" width="1.375" style="25" customWidth="1"/>
    <col min="1539" max="1539" width="1" style="25" customWidth="1"/>
    <col min="1540" max="1540" width="1.375" style="25" customWidth="1"/>
    <col min="1541" max="1541" width="13.375" style="25" bestFit="1" customWidth="1"/>
    <col min="1542" max="1542" width="18.375" style="25" bestFit="1" customWidth="1"/>
    <col min="1543" max="1543" width="16.375" style="25" customWidth="1"/>
    <col min="1544" max="1544" width="14.375" style="25" bestFit="1" customWidth="1"/>
    <col min="1545" max="1787" width="9.375" style="25"/>
    <col min="1788" max="1788" width="12.375" style="25" customWidth="1"/>
    <col min="1789" max="1789" width="52.375" style="25" customWidth="1"/>
    <col min="1790" max="1790" width="1" style="25" customWidth="1"/>
    <col min="1791" max="1791" width="18.375" style="25" customWidth="1"/>
    <col min="1792" max="1792" width="1.375" style="25" customWidth="1"/>
    <col min="1793" max="1793" width="18.375" style="25" customWidth="1"/>
    <col min="1794" max="1794" width="1.375" style="25" customWidth="1"/>
    <col min="1795" max="1795" width="1" style="25" customWidth="1"/>
    <col min="1796" max="1796" width="1.375" style="25" customWidth="1"/>
    <col min="1797" max="1797" width="13.375" style="25" bestFit="1" customWidth="1"/>
    <col min="1798" max="1798" width="18.375" style="25" bestFit="1" customWidth="1"/>
    <col min="1799" max="1799" width="16.375" style="25" customWidth="1"/>
    <col min="1800" max="1800" width="14.375" style="25" bestFit="1" customWidth="1"/>
    <col min="1801" max="2043" width="9.375" style="25"/>
    <col min="2044" max="2044" width="12.375" style="25" customWidth="1"/>
    <col min="2045" max="2045" width="52.375" style="25" customWidth="1"/>
    <col min="2046" max="2046" width="1" style="25" customWidth="1"/>
    <col min="2047" max="2047" width="18.375" style="25" customWidth="1"/>
    <col min="2048" max="2048" width="1.375" style="25" customWidth="1"/>
    <col min="2049" max="2049" width="18.375" style="25" customWidth="1"/>
    <col min="2050" max="2050" width="1.375" style="25" customWidth="1"/>
    <col min="2051" max="2051" width="1" style="25" customWidth="1"/>
    <col min="2052" max="2052" width="1.375" style="25" customWidth="1"/>
    <col min="2053" max="2053" width="13.375" style="25" bestFit="1" customWidth="1"/>
    <col min="2054" max="2054" width="18.375" style="25" bestFit="1" customWidth="1"/>
    <col min="2055" max="2055" width="16.375" style="25" customWidth="1"/>
    <col min="2056" max="2056" width="14.375" style="25" bestFit="1" customWidth="1"/>
    <col min="2057" max="2299" width="9.375" style="25"/>
    <col min="2300" max="2300" width="12.375" style="25" customWidth="1"/>
    <col min="2301" max="2301" width="52.375" style="25" customWidth="1"/>
    <col min="2302" max="2302" width="1" style="25" customWidth="1"/>
    <col min="2303" max="2303" width="18.375" style="25" customWidth="1"/>
    <col min="2304" max="2304" width="1.375" style="25" customWidth="1"/>
    <col min="2305" max="2305" width="18.375" style="25" customWidth="1"/>
    <col min="2306" max="2306" width="1.375" style="25" customWidth="1"/>
    <col min="2307" max="2307" width="1" style="25" customWidth="1"/>
    <col min="2308" max="2308" width="1.375" style="25" customWidth="1"/>
    <col min="2309" max="2309" width="13.375" style="25" bestFit="1" customWidth="1"/>
    <col min="2310" max="2310" width="18.375" style="25" bestFit="1" customWidth="1"/>
    <col min="2311" max="2311" width="16.375" style="25" customWidth="1"/>
    <col min="2312" max="2312" width="14.375" style="25" bestFit="1" customWidth="1"/>
    <col min="2313" max="2555" width="9.375" style="25"/>
    <col min="2556" max="2556" width="12.375" style="25" customWidth="1"/>
    <col min="2557" max="2557" width="52.375" style="25" customWidth="1"/>
    <col min="2558" max="2558" width="1" style="25" customWidth="1"/>
    <col min="2559" max="2559" width="18.375" style="25" customWidth="1"/>
    <col min="2560" max="2560" width="1.375" style="25" customWidth="1"/>
    <col min="2561" max="2561" width="18.375" style="25" customWidth="1"/>
    <col min="2562" max="2562" width="1.375" style="25" customWidth="1"/>
    <col min="2563" max="2563" width="1" style="25" customWidth="1"/>
    <col min="2564" max="2564" width="1.375" style="25" customWidth="1"/>
    <col min="2565" max="2565" width="13.375" style="25" bestFit="1" customWidth="1"/>
    <col min="2566" max="2566" width="18.375" style="25" bestFit="1" customWidth="1"/>
    <col min="2567" max="2567" width="16.375" style="25" customWidth="1"/>
    <col min="2568" max="2568" width="14.375" style="25" bestFit="1" customWidth="1"/>
    <col min="2569" max="2811" width="9.375" style="25"/>
    <col min="2812" max="2812" width="12.375" style="25" customWidth="1"/>
    <col min="2813" max="2813" width="52.375" style="25" customWidth="1"/>
    <col min="2814" max="2814" width="1" style="25" customWidth="1"/>
    <col min="2815" max="2815" width="18.375" style="25" customWidth="1"/>
    <col min="2816" max="2816" width="1.375" style="25" customWidth="1"/>
    <col min="2817" max="2817" width="18.375" style="25" customWidth="1"/>
    <col min="2818" max="2818" width="1.375" style="25" customWidth="1"/>
    <col min="2819" max="2819" width="1" style="25" customWidth="1"/>
    <col min="2820" max="2820" width="1.375" style="25" customWidth="1"/>
    <col min="2821" max="2821" width="13.375" style="25" bestFit="1" customWidth="1"/>
    <col min="2822" max="2822" width="18.375" style="25" bestFit="1" customWidth="1"/>
    <col min="2823" max="2823" width="16.375" style="25" customWidth="1"/>
    <col min="2824" max="2824" width="14.375" style="25" bestFit="1" customWidth="1"/>
    <col min="2825" max="3067" width="9.375" style="25"/>
    <col min="3068" max="3068" width="12.375" style="25" customWidth="1"/>
    <col min="3069" max="3069" width="52.375" style="25" customWidth="1"/>
    <col min="3070" max="3070" width="1" style="25" customWidth="1"/>
    <col min="3071" max="3071" width="18.375" style="25" customWidth="1"/>
    <col min="3072" max="3072" width="1.375" style="25" customWidth="1"/>
    <col min="3073" max="3073" width="18.375" style="25" customWidth="1"/>
    <col min="3074" max="3074" width="1.375" style="25" customWidth="1"/>
    <col min="3075" max="3075" width="1" style="25" customWidth="1"/>
    <col min="3076" max="3076" width="1.375" style="25" customWidth="1"/>
    <col min="3077" max="3077" width="13.375" style="25" bestFit="1" customWidth="1"/>
    <col min="3078" max="3078" width="18.375" style="25" bestFit="1" customWidth="1"/>
    <col min="3079" max="3079" width="16.375" style="25" customWidth="1"/>
    <col min="3080" max="3080" width="14.375" style="25" bestFit="1" customWidth="1"/>
    <col min="3081" max="3323" width="9.375" style="25"/>
    <col min="3324" max="3324" width="12.375" style="25" customWidth="1"/>
    <col min="3325" max="3325" width="52.375" style="25" customWidth="1"/>
    <col min="3326" max="3326" width="1" style="25" customWidth="1"/>
    <col min="3327" max="3327" width="18.375" style="25" customWidth="1"/>
    <col min="3328" max="3328" width="1.375" style="25" customWidth="1"/>
    <col min="3329" max="3329" width="18.375" style="25" customWidth="1"/>
    <col min="3330" max="3330" width="1.375" style="25" customWidth="1"/>
    <col min="3331" max="3331" width="1" style="25" customWidth="1"/>
    <col min="3332" max="3332" width="1.375" style="25" customWidth="1"/>
    <col min="3333" max="3333" width="13.375" style="25" bestFit="1" customWidth="1"/>
    <col min="3334" max="3334" width="18.375" style="25" bestFit="1" customWidth="1"/>
    <col min="3335" max="3335" width="16.375" style="25" customWidth="1"/>
    <col min="3336" max="3336" width="14.375" style="25" bestFit="1" customWidth="1"/>
    <col min="3337" max="3579" width="9.375" style="25"/>
    <col min="3580" max="3580" width="12.375" style="25" customWidth="1"/>
    <col min="3581" max="3581" width="52.375" style="25" customWidth="1"/>
    <col min="3582" max="3582" width="1" style="25" customWidth="1"/>
    <col min="3583" max="3583" width="18.375" style="25" customWidth="1"/>
    <col min="3584" max="3584" width="1.375" style="25" customWidth="1"/>
    <col min="3585" max="3585" width="18.375" style="25" customWidth="1"/>
    <col min="3586" max="3586" width="1.375" style="25" customWidth="1"/>
    <col min="3587" max="3587" width="1" style="25" customWidth="1"/>
    <col min="3588" max="3588" width="1.375" style="25" customWidth="1"/>
    <col min="3589" max="3589" width="13.375" style="25" bestFit="1" customWidth="1"/>
    <col min="3590" max="3590" width="18.375" style="25" bestFit="1" customWidth="1"/>
    <col min="3591" max="3591" width="16.375" style="25" customWidth="1"/>
    <col min="3592" max="3592" width="14.375" style="25" bestFit="1" customWidth="1"/>
    <col min="3593" max="3835" width="9.375" style="25"/>
    <col min="3836" max="3836" width="12.375" style="25" customWidth="1"/>
    <col min="3837" max="3837" width="52.375" style="25" customWidth="1"/>
    <col min="3838" max="3838" width="1" style="25" customWidth="1"/>
    <col min="3839" max="3839" width="18.375" style="25" customWidth="1"/>
    <col min="3840" max="3840" width="1.375" style="25" customWidth="1"/>
    <col min="3841" max="3841" width="18.375" style="25" customWidth="1"/>
    <col min="3842" max="3842" width="1.375" style="25" customWidth="1"/>
    <col min="3843" max="3843" width="1" style="25" customWidth="1"/>
    <col min="3844" max="3844" width="1.375" style="25" customWidth="1"/>
    <col min="3845" max="3845" width="13.375" style="25" bestFit="1" customWidth="1"/>
    <col min="3846" max="3846" width="18.375" style="25" bestFit="1" customWidth="1"/>
    <col min="3847" max="3847" width="16.375" style="25" customWidth="1"/>
    <col min="3848" max="3848" width="14.375" style="25" bestFit="1" customWidth="1"/>
    <col min="3849" max="4091" width="9.375" style="25"/>
    <col min="4092" max="4092" width="12.375" style="25" customWidth="1"/>
    <col min="4093" max="4093" width="52.375" style="25" customWidth="1"/>
    <col min="4094" max="4094" width="1" style="25" customWidth="1"/>
    <col min="4095" max="4095" width="18.375" style="25" customWidth="1"/>
    <col min="4096" max="4096" width="1.375" style="25" customWidth="1"/>
    <col min="4097" max="4097" width="18.375" style="25" customWidth="1"/>
    <col min="4098" max="4098" width="1.375" style="25" customWidth="1"/>
    <col min="4099" max="4099" width="1" style="25" customWidth="1"/>
    <col min="4100" max="4100" width="1.375" style="25" customWidth="1"/>
    <col min="4101" max="4101" width="13.375" style="25" bestFit="1" customWidth="1"/>
    <col min="4102" max="4102" width="18.375" style="25" bestFit="1" customWidth="1"/>
    <col min="4103" max="4103" width="16.375" style="25" customWidth="1"/>
    <col min="4104" max="4104" width="14.375" style="25" bestFit="1" customWidth="1"/>
    <col min="4105" max="4347" width="9.375" style="25"/>
    <col min="4348" max="4348" width="12.375" style="25" customWidth="1"/>
    <col min="4349" max="4349" width="52.375" style="25" customWidth="1"/>
    <col min="4350" max="4350" width="1" style="25" customWidth="1"/>
    <col min="4351" max="4351" width="18.375" style="25" customWidth="1"/>
    <col min="4352" max="4352" width="1.375" style="25" customWidth="1"/>
    <col min="4353" max="4353" width="18.375" style="25" customWidth="1"/>
    <col min="4354" max="4354" width="1.375" style="25" customWidth="1"/>
    <col min="4355" max="4355" width="1" style="25" customWidth="1"/>
    <col min="4356" max="4356" width="1.375" style="25" customWidth="1"/>
    <col min="4357" max="4357" width="13.375" style="25" bestFit="1" customWidth="1"/>
    <col min="4358" max="4358" width="18.375" style="25" bestFit="1" customWidth="1"/>
    <col min="4359" max="4359" width="16.375" style="25" customWidth="1"/>
    <col min="4360" max="4360" width="14.375" style="25" bestFit="1" customWidth="1"/>
    <col min="4361" max="4603" width="9.375" style="25"/>
    <col min="4604" max="4604" width="12.375" style="25" customWidth="1"/>
    <col min="4605" max="4605" width="52.375" style="25" customWidth="1"/>
    <col min="4606" max="4606" width="1" style="25" customWidth="1"/>
    <col min="4607" max="4607" width="18.375" style="25" customWidth="1"/>
    <col min="4608" max="4608" width="1.375" style="25" customWidth="1"/>
    <col min="4609" max="4609" width="18.375" style="25" customWidth="1"/>
    <col min="4610" max="4610" width="1.375" style="25" customWidth="1"/>
    <col min="4611" max="4611" width="1" style="25" customWidth="1"/>
    <col min="4612" max="4612" width="1.375" style="25" customWidth="1"/>
    <col min="4613" max="4613" width="13.375" style="25" bestFit="1" customWidth="1"/>
    <col min="4614" max="4614" width="18.375" style="25" bestFit="1" customWidth="1"/>
    <col min="4615" max="4615" width="16.375" style="25" customWidth="1"/>
    <col min="4616" max="4616" width="14.375" style="25" bestFit="1" customWidth="1"/>
    <col min="4617" max="4859" width="9.375" style="25"/>
    <col min="4860" max="4860" width="12.375" style="25" customWidth="1"/>
    <col min="4861" max="4861" width="52.375" style="25" customWidth="1"/>
    <col min="4862" max="4862" width="1" style="25" customWidth="1"/>
    <col min="4863" max="4863" width="18.375" style="25" customWidth="1"/>
    <col min="4864" max="4864" width="1.375" style="25" customWidth="1"/>
    <col min="4865" max="4865" width="18.375" style="25" customWidth="1"/>
    <col min="4866" max="4866" width="1.375" style="25" customWidth="1"/>
    <col min="4867" max="4867" width="1" style="25" customWidth="1"/>
    <col min="4868" max="4868" width="1.375" style="25" customWidth="1"/>
    <col min="4869" max="4869" width="13.375" style="25" bestFit="1" customWidth="1"/>
    <col min="4870" max="4870" width="18.375" style="25" bestFit="1" customWidth="1"/>
    <col min="4871" max="4871" width="16.375" style="25" customWidth="1"/>
    <col min="4872" max="4872" width="14.375" style="25" bestFit="1" customWidth="1"/>
    <col min="4873" max="5115" width="9.375" style="25"/>
    <col min="5116" max="5116" width="12.375" style="25" customWidth="1"/>
    <col min="5117" max="5117" width="52.375" style="25" customWidth="1"/>
    <col min="5118" max="5118" width="1" style="25" customWidth="1"/>
    <col min="5119" max="5119" width="18.375" style="25" customWidth="1"/>
    <col min="5120" max="5120" width="1.375" style="25" customWidth="1"/>
    <col min="5121" max="5121" width="18.375" style="25" customWidth="1"/>
    <col min="5122" max="5122" width="1.375" style="25" customWidth="1"/>
    <col min="5123" max="5123" width="1" style="25" customWidth="1"/>
    <col min="5124" max="5124" width="1.375" style="25" customWidth="1"/>
    <col min="5125" max="5125" width="13.375" style="25" bestFit="1" customWidth="1"/>
    <col min="5126" max="5126" width="18.375" style="25" bestFit="1" customWidth="1"/>
    <col min="5127" max="5127" width="16.375" style="25" customWidth="1"/>
    <col min="5128" max="5128" width="14.375" style="25" bestFit="1" customWidth="1"/>
    <col min="5129" max="5371" width="9.375" style="25"/>
    <col min="5372" max="5372" width="12.375" style="25" customWidth="1"/>
    <col min="5373" max="5373" width="52.375" style="25" customWidth="1"/>
    <col min="5374" max="5374" width="1" style="25" customWidth="1"/>
    <col min="5375" max="5375" width="18.375" style="25" customWidth="1"/>
    <col min="5376" max="5376" width="1.375" style="25" customWidth="1"/>
    <col min="5377" max="5377" width="18.375" style="25" customWidth="1"/>
    <col min="5378" max="5378" width="1.375" style="25" customWidth="1"/>
    <col min="5379" max="5379" width="1" style="25" customWidth="1"/>
    <col min="5380" max="5380" width="1.375" style="25" customWidth="1"/>
    <col min="5381" max="5381" width="13.375" style="25" bestFit="1" customWidth="1"/>
    <col min="5382" max="5382" width="18.375" style="25" bestFit="1" customWidth="1"/>
    <col min="5383" max="5383" width="16.375" style="25" customWidth="1"/>
    <col min="5384" max="5384" width="14.375" style="25" bestFit="1" customWidth="1"/>
    <col min="5385" max="5627" width="9.375" style="25"/>
    <col min="5628" max="5628" width="12.375" style="25" customWidth="1"/>
    <col min="5629" max="5629" width="52.375" style="25" customWidth="1"/>
    <col min="5630" max="5630" width="1" style="25" customWidth="1"/>
    <col min="5631" max="5631" width="18.375" style="25" customWidth="1"/>
    <col min="5632" max="5632" width="1.375" style="25" customWidth="1"/>
    <col min="5633" max="5633" width="18.375" style="25" customWidth="1"/>
    <col min="5634" max="5634" width="1.375" style="25" customWidth="1"/>
    <col min="5635" max="5635" width="1" style="25" customWidth="1"/>
    <col min="5636" max="5636" width="1.375" style="25" customWidth="1"/>
    <col min="5637" max="5637" width="13.375" style="25" bestFit="1" customWidth="1"/>
    <col min="5638" max="5638" width="18.375" style="25" bestFit="1" customWidth="1"/>
    <col min="5639" max="5639" width="16.375" style="25" customWidth="1"/>
    <col min="5640" max="5640" width="14.375" style="25" bestFit="1" customWidth="1"/>
    <col min="5641" max="5883" width="9.375" style="25"/>
    <col min="5884" max="5884" width="12.375" style="25" customWidth="1"/>
    <col min="5885" max="5885" width="52.375" style="25" customWidth="1"/>
    <col min="5886" max="5886" width="1" style="25" customWidth="1"/>
    <col min="5887" max="5887" width="18.375" style="25" customWidth="1"/>
    <col min="5888" max="5888" width="1.375" style="25" customWidth="1"/>
    <col min="5889" max="5889" width="18.375" style="25" customWidth="1"/>
    <col min="5890" max="5890" width="1.375" style="25" customWidth="1"/>
    <col min="5891" max="5891" width="1" style="25" customWidth="1"/>
    <col min="5892" max="5892" width="1.375" style="25" customWidth="1"/>
    <col min="5893" max="5893" width="13.375" style="25" bestFit="1" customWidth="1"/>
    <col min="5894" max="5894" width="18.375" style="25" bestFit="1" customWidth="1"/>
    <col min="5895" max="5895" width="16.375" style="25" customWidth="1"/>
    <col min="5896" max="5896" width="14.375" style="25" bestFit="1" customWidth="1"/>
    <col min="5897" max="6139" width="9.375" style="25"/>
    <col min="6140" max="6140" width="12.375" style="25" customWidth="1"/>
    <col min="6141" max="6141" width="52.375" style="25" customWidth="1"/>
    <col min="6142" max="6142" width="1" style="25" customWidth="1"/>
    <col min="6143" max="6143" width="18.375" style="25" customWidth="1"/>
    <col min="6144" max="6144" width="1.375" style="25" customWidth="1"/>
    <col min="6145" max="6145" width="18.375" style="25" customWidth="1"/>
    <col min="6146" max="6146" width="1.375" style="25" customWidth="1"/>
    <col min="6147" max="6147" width="1" style="25" customWidth="1"/>
    <col min="6148" max="6148" width="1.375" style="25" customWidth="1"/>
    <col min="6149" max="6149" width="13.375" style="25" bestFit="1" customWidth="1"/>
    <col min="6150" max="6150" width="18.375" style="25" bestFit="1" customWidth="1"/>
    <col min="6151" max="6151" width="16.375" style="25" customWidth="1"/>
    <col min="6152" max="6152" width="14.375" style="25" bestFit="1" customWidth="1"/>
    <col min="6153" max="6395" width="9.375" style="25"/>
    <col min="6396" max="6396" width="12.375" style="25" customWidth="1"/>
    <col min="6397" max="6397" width="52.375" style="25" customWidth="1"/>
    <col min="6398" max="6398" width="1" style="25" customWidth="1"/>
    <col min="6399" max="6399" width="18.375" style="25" customWidth="1"/>
    <col min="6400" max="6400" width="1.375" style="25" customWidth="1"/>
    <col min="6401" max="6401" width="18.375" style="25" customWidth="1"/>
    <col min="6402" max="6402" width="1.375" style="25" customWidth="1"/>
    <col min="6403" max="6403" width="1" style="25" customWidth="1"/>
    <col min="6404" max="6404" width="1.375" style="25" customWidth="1"/>
    <col min="6405" max="6405" width="13.375" style="25" bestFit="1" customWidth="1"/>
    <col min="6406" max="6406" width="18.375" style="25" bestFit="1" customWidth="1"/>
    <col min="6407" max="6407" width="16.375" style="25" customWidth="1"/>
    <col min="6408" max="6408" width="14.375" style="25" bestFit="1" customWidth="1"/>
    <col min="6409" max="6651" width="9.375" style="25"/>
    <col min="6652" max="6652" width="12.375" style="25" customWidth="1"/>
    <col min="6653" max="6653" width="52.375" style="25" customWidth="1"/>
    <col min="6654" max="6654" width="1" style="25" customWidth="1"/>
    <col min="6655" max="6655" width="18.375" style="25" customWidth="1"/>
    <col min="6656" max="6656" width="1.375" style="25" customWidth="1"/>
    <col min="6657" max="6657" width="18.375" style="25" customWidth="1"/>
    <col min="6658" max="6658" width="1.375" style="25" customWidth="1"/>
    <col min="6659" max="6659" width="1" style="25" customWidth="1"/>
    <col min="6660" max="6660" width="1.375" style="25" customWidth="1"/>
    <col min="6661" max="6661" width="13.375" style="25" bestFit="1" customWidth="1"/>
    <col min="6662" max="6662" width="18.375" style="25" bestFit="1" customWidth="1"/>
    <col min="6663" max="6663" width="16.375" style="25" customWidth="1"/>
    <col min="6664" max="6664" width="14.375" style="25" bestFit="1" customWidth="1"/>
    <col min="6665" max="6907" width="9.375" style="25"/>
    <col min="6908" max="6908" width="12.375" style="25" customWidth="1"/>
    <col min="6909" max="6909" width="52.375" style="25" customWidth="1"/>
    <col min="6910" max="6910" width="1" style="25" customWidth="1"/>
    <col min="6911" max="6911" width="18.375" style="25" customWidth="1"/>
    <col min="6912" max="6912" width="1.375" style="25" customWidth="1"/>
    <col min="6913" max="6913" width="18.375" style="25" customWidth="1"/>
    <col min="6914" max="6914" width="1.375" style="25" customWidth="1"/>
    <col min="6915" max="6915" width="1" style="25" customWidth="1"/>
    <col min="6916" max="6916" width="1.375" style="25" customWidth="1"/>
    <col min="6917" max="6917" width="13.375" style="25" bestFit="1" customWidth="1"/>
    <col min="6918" max="6918" width="18.375" style="25" bestFit="1" customWidth="1"/>
    <col min="6919" max="6919" width="16.375" style="25" customWidth="1"/>
    <col min="6920" max="6920" width="14.375" style="25" bestFit="1" customWidth="1"/>
    <col min="6921" max="7163" width="9.375" style="25"/>
    <col min="7164" max="7164" width="12.375" style="25" customWidth="1"/>
    <col min="7165" max="7165" width="52.375" style="25" customWidth="1"/>
    <col min="7166" max="7166" width="1" style="25" customWidth="1"/>
    <col min="7167" max="7167" width="18.375" style="25" customWidth="1"/>
    <col min="7168" max="7168" width="1.375" style="25" customWidth="1"/>
    <col min="7169" max="7169" width="18.375" style="25" customWidth="1"/>
    <col min="7170" max="7170" width="1.375" style="25" customWidth="1"/>
    <col min="7171" max="7171" width="1" style="25" customWidth="1"/>
    <col min="7172" max="7172" width="1.375" style="25" customWidth="1"/>
    <col min="7173" max="7173" width="13.375" style="25" bestFit="1" customWidth="1"/>
    <col min="7174" max="7174" width="18.375" style="25" bestFit="1" customWidth="1"/>
    <col min="7175" max="7175" width="16.375" style="25" customWidth="1"/>
    <col min="7176" max="7176" width="14.375" style="25" bestFit="1" customWidth="1"/>
    <col min="7177" max="7419" width="9.375" style="25"/>
    <col min="7420" max="7420" width="12.375" style="25" customWidth="1"/>
    <col min="7421" max="7421" width="52.375" style="25" customWidth="1"/>
    <col min="7422" max="7422" width="1" style="25" customWidth="1"/>
    <col min="7423" max="7423" width="18.375" style="25" customWidth="1"/>
    <col min="7424" max="7424" width="1.375" style="25" customWidth="1"/>
    <col min="7425" max="7425" width="18.375" style="25" customWidth="1"/>
    <col min="7426" max="7426" width="1.375" style="25" customWidth="1"/>
    <col min="7427" max="7427" width="1" style="25" customWidth="1"/>
    <col min="7428" max="7428" width="1.375" style="25" customWidth="1"/>
    <col min="7429" max="7429" width="13.375" style="25" bestFit="1" customWidth="1"/>
    <col min="7430" max="7430" width="18.375" style="25" bestFit="1" customWidth="1"/>
    <col min="7431" max="7431" width="16.375" style="25" customWidth="1"/>
    <col min="7432" max="7432" width="14.375" style="25" bestFit="1" customWidth="1"/>
    <col min="7433" max="7675" width="9.375" style="25"/>
    <col min="7676" max="7676" width="12.375" style="25" customWidth="1"/>
    <col min="7677" max="7677" width="52.375" style="25" customWidth="1"/>
    <col min="7678" max="7678" width="1" style="25" customWidth="1"/>
    <col min="7679" max="7679" width="18.375" style="25" customWidth="1"/>
    <col min="7680" max="7680" width="1.375" style="25" customWidth="1"/>
    <col min="7681" max="7681" width="18.375" style="25" customWidth="1"/>
    <col min="7682" max="7682" width="1.375" style="25" customWidth="1"/>
    <col min="7683" max="7683" width="1" style="25" customWidth="1"/>
    <col min="7684" max="7684" width="1.375" style="25" customWidth="1"/>
    <col min="7685" max="7685" width="13.375" style="25" bestFit="1" customWidth="1"/>
    <col min="7686" max="7686" width="18.375" style="25" bestFit="1" customWidth="1"/>
    <col min="7687" max="7687" width="16.375" style="25" customWidth="1"/>
    <col min="7688" max="7688" width="14.375" style="25" bestFit="1" customWidth="1"/>
    <col min="7689" max="7931" width="9.375" style="25"/>
    <col min="7932" max="7932" width="12.375" style="25" customWidth="1"/>
    <col min="7933" max="7933" width="52.375" style="25" customWidth="1"/>
    <col min="7934" max="7934" width="1" style="25" customWidth="1"/>
    <col min="7935" max="7935" width="18.375" style="25" customWidth="1"/>
    <col min="7936" max="7936" width="1.375" style="25" customWidth="1"/>
    <col min="7937" max="7937" width="18.375" style="25" customWidth="1"/>
    <col min="7938" max="7938" width="1.375" style="25" customWidth="1"/>
    <col min="7939" max="7939" width="1" style="25" customWidth="1"/>
    <col min="7940" max="7940" width="1.375" style="25" customWidth="1"/>
    <col min="7941" max="7941" width="13.375" style="25" bestFit="1" customWidth="1"/>
    <col min="7942" max="7942" width="18.375" style="25" bestFit="1" customWidth="1"/>
    <col min="7943" max="7943" width="16.375" style="25" customWidth="1"/>
    <col min="7944" max="7944" width="14.375" style="25" bestFit="1" customWidth="1"/>
    <col min="7945" max="8187" width="9.375" style="25"/>
    <col min="8188" max="8188" width="12.375" style="25" customWidth="1"/>
    <col min="8189" max="8189" width="52.375" style="25" customWidth="1"/>
    <col min="8190" max="8190" width="1" style="25" customWidth="1"/>
    <col min="8191" max="8191" width="18.375" style="25" customWidth="1"/>
    <col min="8192" max="8192" width="1.375" style="25" customWidth="1"/>
    <col min="8193" max="8193" width="18.375" style="25" customWidth="1"/>
    <col min="8194" max="8194" width="1.375" style="25" customWidth="1"/>
    <col min="8195" max="8195" width="1" style="25" customWidth="1"/>
    <col min="8196" max="8196" width="1.375" style="25" customWidth="1"/>
    <col min="8197" max="8197" width="13.375" style="25" bestFit="1" customWidth="1"/>
    <col min="8198" max="8198" width="18.375" style="25" bestFit="1" customWidth="1"/>
    <col min="8199" max="8199" width="16.375" style="25" customWidth="1"/>
    <col min="8200" max="8200" width="14.375" style="25" bestFit="1" customWidth="1"/>
    <col min="8201" max="8443" width="9.375" style="25"/>
    <col min="8444" max="8444" width="12.375" style="25" customWidth="1"/>
    <col min="8445" max="8445" width="52.375" style="25" customWidth="1"/>
    <col min="8446" max="8446" width="1" style="25" customWidth="1"/>
    <col min="8447" max="8447" width="18.375" style="25" customWidth="1"/>
    <col min="8448" max="8448" width="1.375" style="25" customWidth="1"/>
    <col min="8449" max="8449" width="18.375" style="25" customWidth="1"/>
    <col min="8450" max="8450" width="1.375" style="25" customWidth="1"/>
    <col min="8451" max="8451" width="1" style="25" customWidth="1"/>
    <col min="8452" max="8452" width="1.375" style="25" customWidth="1"/>
    <col min="8453" max="8453" width="13.375" style="25" bestFit="1" customWidth="1"/>
    <col min="8454" max="8454" width="18.375" style="25" bestFit="1" customWidth="1"/>
    <col min="8455" max="8455" width="16.375" style="25" customWidth="1"/>
    <col min="8456" max="8456" width="14.375" style="25" bestFit="1" customWidth="1"/>
    <col min="8457" max="8699" width="9.375" style="25"/>
    <col min="8700" max="8700" width="12.375" style="25" customWidth="1"/>
    <col min="8701" max="8701" width="52.375" style="25" customWidth="1"/>
    <col min="8702" max="8702" width="1" style="25" customWidth="1"/>
    <col min="8703" max="8703" width="18.375" style="25" customWidth="1"/>
    <col min="8704" max="8704" width="1.375" style="25" customWidth="1"/>
    <col min="8705" max="8705" width="18.375" style="25" customWidth="1"/>
    <col min="8706" max="8706" width="1.375" style="25" customWidth="1"/>
    <col min="8707" max="8707" width="1" style="25" customWidth="1"/>
    <col min="8708" max="8708" width="1.375" style="25" customWidth="1"/>
    <col min="8709" max="8709" width="13.375" style="25" bestFit="1" customWidth="1"/>
    <col min="8710" max="8710" width="18.375" style="25" bestFit="1" customWidth="1"/>
    <col min="8711" max="8711" width="16.375" style="25" customWidth="1"/>
    <col min="8712" max="8712" width="14.375" style="25" bestFit="1" customWidth="1"/>
    <col min="8713" max="8955" width="9.375" style="25"/>
    <col min="8956" max="8956" width="12.375" style="25" customWidth="1"/>
    <col min="8957" max="8957" width="52.375" style="25" customWidth="1"/>
    <col min="8958" max="8958" width="1" style="25" customWidth="1"/>
    <col min="8959" max="8959" width="18.375" style="25" customWidth="1"/>
    <col min="8960" max="8960" width="1.375" style="25" customWidth="1"/>
    <col min="8961" max="8961" width="18.375" style="25" customWidth="1"/>
    <col min="8962" max="8962" width="1.375" style="25" customWidth="1"/>
    <col min="8963" max="8963" width="1" style="25" customWidth="1"/>
    <col min="8964" max="8964" width="1.375" style="25" customWidth="1"/>
    <col min="8965" max="8965" width="13.375" style="25" bestFit="1" customWidth="1"/>
    <col min="8966" max="8966" width="18.375" style="25" bestFit="1" customWidth="1"/>
    <col min="8967" max="8967" width="16.375" style="25" customWidth="1"/>
    <col min="8968" max="8968" width="14.375" style="25" bestFit="1" customWidth="1"/>
    <col min="8969" max="9211" width="9.375" style="25"/>
    <col min="9212" max="9212" width="12.375" style="25" customWidth="1"/>
    <col min="9213" max="9213" width="52.375" style="25" customWidth="1"/>
    <col min="9214" max="9214" width="1" style="25" customWidth="1"/>
    <col min="9215" max="9215" width="18.375" style="25" customWidth="1"/>
    <col min="9216" max="9216" width="1.375" style="25" customWidth="1"/>
    <col min="9217" max="9217" width="18.375" style="25" customWidth="1"/>
    <col min="9218" max="9218" width="1.375" style="25" customWidth="1"/>
    <col min="9219" max="9219" width="1" style="25" customWidth="1"/>
    <col min="9220" max="9220" width="1.375" style="25" customWidth="1"/>
    <col min="9221" max="9221" width="13.375" style="25" bestFit="1" customWidth="1"/>
    <col min="9222" max="9222" width="18.375" style="25" bestFit="1" customWidth="1"/>
    <col min="9223" max="9223" width="16.375" style="25" customWidth="1"/>
    <col min="9224" max="9224" width="14.375" style="25" bestFit="1" customWidth="1"/>
    <col min="9225" max="9467" width="9.375" style="25"/>
    <col min="9468" max="9468" width="12.375" style="25" customWidth="1"/>
    <col min="9469" max="9469" width="52.375" style="25" customWidth="1"/>
    <col min="9470" max="9470" width="1" style="25" customWidth="1"/>
    <col min="9471" max="9471" width="18.375" style="25" customWidth="1"/>
    <col min="9472" max="9472" width="1.375" style="25" customWidth="1"/>
    <col min="9473" max="9473" width="18.375" style="25" customWidth="1"/>
    <col min="9474" max="9474" width="1.375" style="25" customWidth="1"/>
    <col min="9475" max="9475" width="1" style="25" customWidth="1"/>
    <col min="9476" max="9476" width="1.375" style="25" customWidth="1"/>
    <col min="9477" max="9477" width="13.375" style="25" bestFit="1" customWidth="1"/>
    <col min="9478" max="9478" width="18.375" style="25" bestFit="1" customWidth="1"/>
    <col min="9479" max="9479" width="16.375" style="25" customWidth="1"/>
    <col min="9480" max="9480" width="14.375" style="25" bestFit="1" customWidth="1"/>
    <col min="9481" max="9723" width="9.375" style="25"/>
    <col min="9724" max="9724" width="12.375" style="25" customWidth="1"/>
    <col min="9725" max="9725" width="52.375" style="25" customWidth="1"/>
    <col min="9726" max="9726" width="1" style="25" customWidth="1"/>
    <col min="9727" max="9727" width="18.375" style="25" customWidth="1"/>
    <col min="9728" max="9728" width="1.375" style="25" customWidth="1"/>
    <col min="9729" max="9729" width="18.375" style="25" customWidth="1"/>
    <col min="9730" max="9730" width="1.375" style="25" customWidth="1"/>
    <col min="9731" max="9731" width="1" style="25" customWidth="1"/>
    <col min="9732" max="9732" width="1.375" style="25" customWidth="1"/>
    <col min="9733" max="9733" width="13.375" style="25" bestFit="1" customWidth="1"/>
    <col min="9734" max="9734" width="18.375" style="25" bestFit="1" customWidth="1"/>
    <col min="9735" max="9735" width="16.375" style="25" customWidth="1"/>
    <col min="9736" max="9736" width="14.375" style="25" bestFit="1" customWidth="1"/>
    <col min="9737" max="9979" width="9.375" style="25"/>
    <col min="9980" max="9980" width="12.375" style="25" customWidth="1"/>
    <col min="9981" max="9981" width="52.375" style="25" customWidth="1"/>
    <col min="9982" max="9982" width="1" style="25" customWidth="1"/>
    <col min="9983" max="9983" width="18.375" style="25" customWidth="1"/>
    <col min="9984" max="9984" width="1.375" style="25" customWidth="1"/>
    <col min="9985" max="9985" width="18.375" style="25" customWidth="1"/>
    <col min="9986" max="9986" width="1.375" style="25" customWidth="1"/>
    <col min="9987" max="9987" width="1" style="25" customWidth="1"/>
    <col min="9988" max="9988" width="1.375" style="25" customWidth="1"/>
    <col min="9989" max="9989" width="13.375" style="25" bestFit="1" customWidth="1"/>
    <col min="9990" max="9990" width="18.375" style="25" bestFit="1" customWidth="1"/>
    <col min="9991" max="9991" width="16.375" style="25" customWidth="1"/>
    <col min="9992" max="9992" width="14.375" style="25" bestFit="1" customWidth="1"/>
    <col min="9993" max="10235" width="9.375" style="25"/>
    <col min="10236" max="10236" width="12.375" style="25" customWidth="1"/>
    <col min="10237" max="10237" width="52.375" style="25" customWidth="1"/>
    <col min="10238" max="10238" width="1" style="25" customWidth="1"/>
    <col min="10239" max="10239" width="18.375" style="25" customWidth="1"/>
    <col min="10240" max="10240" width="1.375" style="25" customWidth="1"/>
    <col min="10241" max="10241" width="18.375" style="25" customWidth="1"/>
    <col min="10242" max="10242" width="1.375" style="25" customWidth="1"/>
    <col min="10243" max="10243" width="1" style="25" customWidth="1"/>
    <col min="10244" max="10244" width="1.375" style="25" customWidth="1"/>
    <col min="10245" max="10245" width="13.375" style="25" bestFit="1" customWidth="1"/>
    <col min="10246" max="10246" width="18.375" style="25" bestFit="1" customWidth="1"/>
    <col min="10247" max="10247" width="16.375" style="25" customWidth="1"/>
    <col min="10248" max="10248" width="14.375" style="25" bestFit="1" customWidth="1"/>
    <col min="10249" max="10491" width="9.375" style="25"/>
    <col min="10492" max="10492" width="12.375" style="25" customWidth="1"/>
    <col min="10493" max="10493" width="52.375" style="25" customWidth="1"/>
    <col min="10494" max="10494" width="1" style="25" customWidth="1"/>
    <col min="10495" max="10495" width="18.375" style="25" customWidth="1"/>
    <col min="10496" max="10496" width="1.375" style="25" customWidth="1"/>
    <col min="10497" max="10497" width="18.375" style="25" customWidth="1"/>
    <col min="10498" max="10498" width="1.375" style="25" customWidth="1"/>
    <col min="10499" max="10499" width="1" style="25" customWidth="1"/>
    <col min="10500" max="10500" width="1.375" style="25" customWidth="1"/>
    <col min="10501" max="10501" width="13.375" style="25" bestFit="1" customWidth="1"/>
    <col min="10502" max="10502" width="18.375" style="25" bestFit="1" customWidth="1"/>
    <col min="10503" max="10503" width="16.375" style="25" customWidth="1"/>
    <col min="10504" max="10504" width="14.375" style="25" bestFit="1" customWidth="1"/>
    <col min="10505" max="10747" width="9.375" style="25"/>
    <col min="10748" max="10748" width="12.375" style="25" customWidth="1"/>
    <col min="10749" max="10749" width="52.375" style="25" customWidth="1"/>
    <col min="10750" max="10750" width="1" style="25" customWidth="1"/>
    <col min="10751" max="10751" width="18.375" style="25" customWidth="1"/>
    <col min="10752" max="10752" width="1.375" style="25" customWidth="1"/>
    <col min="10753" max="10753" width="18.375" style="25" customWidth="1"/>
    <col min="10754" max="10754" width="1.375" style="25" customWidth="1"/>
    <col min="10755" max="10755" width="1" style="25" customWidth="1"/>
    <col min="10756" max="10756" width="1.375" style="25" customWidth="1"/>
    <col min="10757" max="10757" width="13.375" style="25" bestFit="1" customWidth="1"/>
    <col min="10758" max="10758" width="18.375" style="25" bestFit="1" customWidth="1"/>
    <col min="10759" max="10759" width="16.375" style="25" customWidth="1"/>
    <col min="10760" max="10760" width="14.375" style="25" bestFit="1" customWidth="1"/>
    <col min="10761" max="11003" width="9.375" style="25"/>
    <col min="11004" max="11004" width="12.375" style="25" customWidth="1"/>
    <col min="11005" max="11005" width="52.375" style="25" customWidth="1"/>
    <col min="11006" max="11006" width="1" style="25" customWidth="1"/>
    <col min="11007" max="11007" width="18.375" style="25" customWidth="1"/>
    <col min="11008" max="11008" width="1.375" style="25" customWidth="1"/>
    <col min="11009" max="11009" width="18.375" style="25" customWidth="1"/>
    <col min="11010" max="11010" width="1.375" style="25" customWidth="1"/>
    <col min="11011" max="11011" width="1" style="25" customWidth="1"/>
    <col min="11012" max="11012" width="1.375" style="25" customWidth="1"/>
    <col min="11013" max="11013" width="13.375" style="25" bestFit="1" customWidth="1"/>
    <col min="11014" max="11014" width="18.375" style="25" bestFit="1" customWidth="1"/>
    <col min="11015" max="11015" width="16.375" style="25" customWidth="1"/>
    <col min="11016" max="11016" width="14.375" style="25" bestFit="1" customWidth="1"/>
    <col min="11017" max="11259" width="9.375" style="25"/>
    <col min="11260" max="11260" width="12.375" style="25" customWidth="1"/>
    <col min="11261" max="11261" width="52.375" style="25" customWidth="1"/>
    <col min="11262" max="11262" width="1" style="25" customWidth="1"/>
    <col min="11263" max="11263" width="18.375" style="25" customWidth="1"/>
    <col min="11264" max="11264" width="1.375" style="25" customWidth="1"/>
    <col min="11265" max="11265" width="18.375" style="25" customWidth="1"/>
    <col min="11266" max="11266" width="1.375" style="25" customWidth="1"/>
    <col min="11267" max="11267" width="1" style="25" customWidth="1"/>
    <col min="11268" max="11268" width="1.375" style="25" customWidth="1"/>
    <col min="11269" max="11269" width="13.375" style="25" bestFit="1" customWidth="1"/>
    <col min="11270" max="11270" width="18.375" style="25" bestFit="1" customWidth="1"/>
    <col min="11271" max="11271" width="16.375" style="25" customWidth="1"/>
    <col min="11272" max="11272" width="14.375" style="25" bestFit="1" customWidth="1"/>
    <col min="11273" max="11515" width="9.375" style="25"/>
    <col min="11516" max="11516" width="12.375" style="25" customWidth="1"/>
    <col min="11517" max="11517" width="52.375" style="25" customWidth="1"/>
    <col min="11518" max="11518" width="1" style="25" customWidth="1"/>
    <col min="11519" max="11519" width="18.375" style="25" customWidth="1"/>
    <col min="11520" max="11520" width="1.375" style="25" customWidth="1"/>
    <col min="11521" max="11521" width="18.375" style="25" customWidth="1"/>
    <col min="11522" max="11522" width="1.375" style="25" customWidth="1"/>
    <col min="11523" max="11523" width="1" style="25" customWidth="1"/>
    <col min="11524" max="11524" width="1.375" style="25" customWidth="1"/>
    <col min="11525" max="11525" width="13.375" style="25" bestFit="1" customWidth="1"/>
    <col min="11526" max="11526" width="18.375" style="25" bestFit="1" customWidth="1"/>
    <col min="11527" max="11527" width="16.375" style="25" customWidth="1"/>
    <col min="11528" max="11528" width="14.375" style="25" bestFit="1" customWidth="1"/>
    <col min="11529" max="11771" width="9.375" style="25"/>
    <col min="11772" max="11772" width="12.375" style="25" customWidth="1"/>
    <col min="11773" max="11773" width="52.375" style="25" customWidth="1"/>
    <col min="11774" max="11774" width="1" style="25" customWidth="1"/>
    <col min="11775" max="11775" width="18.375" style="25" customWidth="1"/>
    <col min="11776" max="11776" width="1.375" style="25" customWidth="1"/>
    <col min="11777" max="11777" width="18.375" style="25" customWidth="1"/>
    <col min="11778" max="11778" width="1.375" style="25" customWidth="1"/>
    <col min="11779" max="11779" width="1" style="25" customWidth="1"/>
    <col min="11780" max="11780" width="1.375" style="25" customWidth="1"/>
    <col min="11781" max="11781" width="13.375" style="25" bestFit="1" customWidth="1"/>
    <col min="11782" max="11782" width="18.375" style="25" bestFit="1" customWidth="1"/>
    <col min="11783" max="11783" width="16.375" style="25" customWidth="1"/>
    <col min="11784" max="11784" width="14.375" style="25" bestFit="1" customWidth="1"/>
    <col min="11785" max="12027" width="9.375" style="25"/>
    <col min="12028" max="12028" width="12.375" style="25" customWidth="1"/>
    <col min="12029" max="12029" width="52.375" style="25" customWidth="1"/>
    <col min="12030" max="12030" width="1" style="25" customWidth="1"/>
    <col min="12031" max="12031" width="18.375" style="25" customWidth="1"/>
    <col min="12032" max="12032" width="1.375" style="25" customWidth="1"/>
    <col min="12033" max="12033" width="18.375" style="25" customWidth="1"/>
    <col min="12034" max="12034" width="1.375" style="25" customWidth="1"/>
    <col min="12035" max="12035" width="1" style="25" customWidth="1"/>
    <col min="12036" max="12036" width="1.375" style="25" customWidth="1"/>
    <col min="12037" max="12037" width="13.375" style="25" bestFit="1" customWidth="1"/>
    <col min="12038" max="12038" width="18.375" style="25" bestFit="1" customWidth="1"/>
    <col min="12039" max="12039" width="16.375" style="25" customWidth="1"/>
    <col min="12040" max="12040" width="14.375" style="25" bestFit="1" customWidth="1"/>
    <col min="12041" max="12283" width="9.375" style="25"/>
    <col min="12284" max="12284" width="12.375" style="25" customWidth="1"/>
    <col min="12285" max="12285" width="52.375" style="25" customWidth="1"/>
    <col min="12286" max="12286" width="1" style="25" customWidth="1"/>
    <col min="12287" max="12287" width="18.375" style="25" customWidth="1"/>
    <col min="12288" max="12288" width="1.375" style="25" customWidth="1"/>
    <col min="12289" max="12289" width="18.375" style="25" customWidth="1"/>
    <col min="12290" max="12290" width="1.375" style="25" customWidth="1"/>
    <col min="12291" max="12291" width="1" style="25" customWidth="1"/>
    <col min="12292" max="12292" width="1.375" style="25" customWidth="1"/>
    <col min="12293" max="12293" width="13.375" style="25" bestFit="1" customWidth="1"/>
    <col min="12294" max="12294" width="18.375" style="25" bestFit="1" customWidth="1"/>
    <col min="12295" max="12295" width="16.375" style="25" customWidth="1"/>
    <col min="12296" max="12296" width="14.375" style="25" bestFit="1" customWidth="1"/>
    <col min="12297" max="12539" width="9.375" style="25"/>
    <col min="12540" max="12540" width="12.375" style="25" customWidth="1"/>
    <col min="12541" max="12541" width="52.375" style="25" customWidth="1"/>
    <col min="12542" max="12542" width="1" style="25" customWidth="1"/>
    <col min="12543" max="12543" width="18.375" style="25" customWidth="1"/>
    <col min="12544" max="12544" width="1.375" style="25" customWidth="1"/>
    <col min="12545" max="12545" width="18.375" style="25" customWidth="1"/>
    <col min="12546" max="12546" width="1.375" style="25" customWidth="1"/>
    <col min="12547" max="12547" width="1" style="25" customWidth="1"/>
    <col min="12548" max="12548" width="1.375" style="25" customWidth="1"/>
    <col min="12549" max="12549" width="13.375" style="25" bestFit="1" customWidth="1"/>
    <col min="12550" max="12550" width="18.375" style="25" bestFit="1" customWidth="1"/>
    <col min="12551" max="12551" width="16.375" style="25" customWidth="1"/>
    <col min="12552" max="12552" width="14.375" style="25" bestFit="1" customWidth="1"/>
    <col min="12553" max="12795" width="9.375" style="25"/>
    <col min="12796" max="12796" width="12.375" style="25" customWidth="1"/>
    <col min="12797" max="12797" width="52.375" style="25" customWidth="1"/>
    <col min="12798" max="12798" width="1" style="25" customWidth="1"/>
    <col min="12799" max="12799" width="18.375" style="25" customWidth="1"/>
    <col min="12800" max="12800" width="1.375" style="25" customWidth="1"/>
    <col min="12801" max="12801" width="18.375" style="25" customWidth="1"/>
    <col min="12802" max="12802" width="1.375" style="25" customWidth="1"/>
    <col min="12803" max="12803" width="1" style="25" customWidth="1"/>
    <col min="12804" max="12804" width="1.375" style="25" customWidth="1"/>
    <col min="12805" max="12805" width="13.375" style="25" bestFit="1" customWidth="1"/>
    <col min="12806" max="12806" width="18.375" style="25" bestFit="1" customWidth="1"/>
    <col min="12807" max="12807" width="16.375" style="25" customWidth="1"/>
    <col min="12808" max="12808" width="14.375" style="25" bestFit="1" customWidth="1"/>
    <col min="12809" max="13051" width="9.375" style="25"/>
    <col min="13052" max="13052" width="12.375" style="25" customWidth="1"/>
    <col min="13053" max="13053" width="52.375" style="25" customWidth="1"/>
    <col min="13054" max="13054" width="1" style="25" customWidth="1"/>
    <col min="13055" max="13055" width="18.375" style="25" customWidth="1"/>
    <col min="13056" max="13056" width="1.375" style="25" customWidth="1"/>
    <col min="13057" max="13057" width="18.375" style="25" customWidth="1"/>
    <col min="13058" max="13058" width="1.375" style="25" customWidth="1"/>
    <col min="13059" max="13059" width="1" style="25" customWidth="1"/>
    <col min="13060" max="13060" width="1.375" style="25" customWidth="1"/>
    <col min="13061" max="13061" width="13.375" style="25" bestFit="1" customWidth="1"/>
    <col min="13062" max="13062" width="18.375" style="25" bestFit="1" customWidth="1"/>
    <col min="13063" max="13063" width="16.375" style="25" customWidth="1"/>
    <col min="13064" max="13064" width="14.375" style="25" bestFit="1" customWidth="1"/>
    <col min="13065" max="13307" width="9.375" style="25"/>
    <col min="13308" max="13308" width="12.375" style="25" customWidth="1"/>
    <col min="13309" max="13309" width="52.375" style="25" customWidth="1"/>
    <col min="13310" max="13310" width="1" style="25" customWidth="1"/>
    <col min="13311" max="13311" width="18.375" style="25" customWidth="1"/>
    <col min="13312" max="13312" width="1.375" style="25" customWidth="1"/>
    <col min="13313" max="13313" width="18.375" style="25" customWidth="1"/>
    <col min="13314" max="13314" width="1.375" style="25" customWidth="1"/>
    <col min="13315" max="13315" width="1" style="25" customWidth="1"/>
    <col min="13316" max="13316" width="1.375" style="25" customWidth="1"/>
    <col min="13317" max="13317" width="13.375" style="25" bestFit="1" customWidth="1"/>
    <col min="13318" max="13318" width="18.375" style="25" bestFit="1" customWidth="1"/>
    <col min="13319" max="13319" width="16.375" style="25" customWidth="1"/>
    <col min="13320" max="13320" width="14.375" style="25" bestFit="1" customWidth="1"/>
    <col min="13321" max="13563" width="9.375" style="25"/>
    <col min="13564" max="13564" width="12.375" style="25" customWidth="1"/>
    <col min="13565" max="13565" width="52.375" style="25" customWidth="1"/>
    <col min="13566" max="13566" width="1" style="25" customWidth="1"/>
    <col min="13567" max="13567" width="18.375" style="25" customWidth="1"/>
    <col min="13568" max="13568" width="1.375" style="25" customWidth="1"/>
    <col min="13569" max="13569" width="18.375" style="25" customWidth="1"/>
    <col min="13570" max="13570" width="1.375" style="25" customWidth="1"/>
    <col min="13571" max="13571" width="1" style="25" customWidth="1"/>
    <col min="13572" max="13572" width="1.375" style="25" customWidth="1"/>
    <col min="13573" max="13573" width="13.375" style="25" bestFit="1" customWidth="1"/>
    <col min="13574" max="13574" width="18.375" style="25" bestFit="1" customWidth="1"/>
    <col min="13575" max="13575" width="16.375" style="25" customWidth="1"/>
    <col min="13576" max="13576" width="14.375" style="25" bestFit="1" customWidth="1"/>
    <col min="13577" max="13819" width="9.375" style="25"/>
    <col min="13820" max="13820" width="12.375" style="25" customWidth="1"/>
    <col min="13821" max="13821" width="52.375" style="25" customWidth="1"/>
    <col min="13822" max="13822" width="1" style="25" customWidth="1"/>
    <col min="13823" max="13823" width="18.375" style="25" customWidth="1"/>
    <col min="13824" max="13824" width="1.375" style="25" customWidth="1"/>
    <col min="13825" max="13825" width="18.375" style="25" customWidth="1"/>
    <col min="13826" max="13826" width="1.375" style="25" customWidth="1"/>
    <col min="13827" max="13827" width="1" style="25" customWidth="1"/>
    <col min="13828" max="13828" width="1.375" style="25" customWidth="1"/>
    <col min="13829" max="13829" width="13.375" style="25" bestFit="1" customWidth="1"/>
    <col min="13830" max="13830" width="18.375" style="25" bestFit="1" customWidth="1"/>
    <col min="13831" max="13831" width="16.375" style="25" customWidth="1"/>
    <col min="13832" max="13832" width="14.375" style="25" bestFit="1" customWidth="1"/>
    <col min="13833" max="14075" width="9.375" style="25"/>
    <col min="14076" max="14076" width="12.375" style="25" customWidth="1"/>
    <col min="14077" max="14077" width="52.375" style="25" customWidth="1"/>
    <col min="14078" max="14078" width="1" style="25" customWidth="1"/>
    <col min="14079" max="14079" width="18.375" style="25" customWidth="1"/>
    <col min="14080" max="14080" width="1.375" style="25" customWidth="1"/>
    <col min="14081" max="14081" width="18.375" style="25" customWidth="1"/>
    <col min="14082" max="14082" width="1.375" style="25" customWidth="1"/>
    <col min="14083" max="14083" width="1" style="25" customWidth="1"/>
    <col min="14084" max="14084" width="1.375" style="25" customWidth="1"/>
    <col min="14085" max="14085" width="13.375" style="25" bestFit="1" customWidth="1"/>
    <col min="14086" max="14086" width="18.375" style="25" bestFit="1" customWidth="1"/>
    <col min="14087" max="14087" width="16.375" style="25" customWidth="1"/>
    <col min="14088" max="14088" width="14.375" style="25" bestFit="1" customWidth="1"/>
    <col min="14089" max="14331" width="9.375" style="25"/>
    <col min="14332" max="14332" width="12.375" style="25" customWidth="1"/>
    <col min="14333" max="14333" width="52.375" style="25" customWidth="1"/>
    <col min="14334" max="14334" width="1" style="25" customWidth="1"/>
    <col min="14335" max="14335" width="18.375" style="25" customWidth="1"/>
    <col min="14336" max="14336" width="1.375" style="25" customWidth="1"/>
    <col min="14337" max="14337" width="18.375" style="25" customWidth="1"/>
    <col min="14338" max="14338" width="1.375" style="25" customWidth="1"/>
    <col min="14339" max="14339" width="1" style="25" customWidth="1"/>
    <col min="14340" max="14340" width="1.375" style="25" customWidth="1"/>
    <col min="14341" max="14341" width="13.375" style="25" bestFit="1" customWidth="1"/>
    <col min="14342" max="14342" width="18.375" style="25" bestFit="1" customWidth="1"/>
    <col min="14343" max="14343" width="16.375" style="25" customWidth="1"/>
    <col min="14344" max="14344" width="14.375" style="25" bestFit="1" customWidth="1"/>
    <col min="14345" max="14587" width="9.375" style="25"/>
    <col min="14588" max="14588" width="12.375" style="25" customWidth="1"/>
    <col min="14589" max="14589" width="52.375" style="25" customWidth="1"/>
    <col min="14590" max="14590" width="1" style="25" customWidth="1"/>
    <col min="14591" max="14591" width="18.375" style="25" customWidth="1"/>
    <col min="14592" max="14592" width="1.375" style="25" customWidth="1"/>
    <col min="14593" max="14593" width="18.375" style="25" customWidth="1"/>
    <col min="14594" max="14594" width="1.375" style="25" customWidth="1"/>
    <col min="14595" max="14595" width="1" style="25" customWidth="1"/>
    <col min="14596" max="14596" width="1.375" style="25" customWidth="1"/>
    <col min="14597" max="14597" width="13.375" style="25" bestFit="1" customWidth="1"/>
    <col min="14598" max="14598" width="18.375" style="25" bestFit="1" customWidth="1"/>
    <col min="14599" max="14599" width="16.375" style="25" customWidth="1"/>
    <col min="14600" max="14600" width="14.375" style="25" bestFit="1" customWidth="1"/>
    <col min="14601" max="14843" width="9.375" style="25"/>
    <col min="14844" max="14844" width="12.375" style="25" customWidth="1"/>
    <col min="14845" max="14845" width="52.375" style="25" customWidth="1"/>
    <col min="14846" max="14846" width="1" style="25" customWidth="1"/>
    <col min="14847" max="14847" width="18.375" style="25" customWidth="1"/>
    <col min="14848" max="14848" width="1.375" style="25" customWidth="1"/>
    <col min="14849" max="14849" width="18.375" style="25" customWidth="1"/>
    <col min="14850" max="14850" width="1.375" style="25" customWidth="1"/>
    <col min="14851" max="14851" width="1" style="25" customWidth="1"/>
    <col min="14852" max="14852" width="1.375" style="25" customWidth="1"/>
    <col min="14853" max="14853" width="13.375" style="25" bestFit="1" customWidth="1"/>
    <col min="14854" max="14854" width="18.375" style="25" bestFit="1" customWidth="1"/>
    <col min="14855" max="14855" width="16.375" style="25" customWidth="1"/>
    <col min="14856" max="14856" width="14.375" style="25" bestFit="1" customWidth="1"/>
    <col min="14857" max="15099" width="9.375" style="25"/>
    <col min="15100" max="15100" width="12.375" style="25" customWidth="1"/>
    <col min="15101" max="15101" width="52.375" style="25" customWidth="1"/>
    <col min="15102" max="15102" width="1" style="25" customWidth="1"/>
    <col min="15103" max="15103" width="18.375" style="25" customWidth="1"/>
    <col min="15104" max="15104" width="1.375" style="25" customWidth="1"/>
    <col min="15105" max="15105" width="18.375" style="25" customWidth="1"/>
    <col min="15106" max="15106" width="1.375" style="25" customWidth="1"/>
    <col min="15107" max="15107" width="1" style="25" customWidth="1"/>
    <col min="15108" max="15108" width="1.375" style="25" customWidth="1"/>
    <col min="15109" max="15109" width="13.375" style="25" bestFit="1" customWidth="1"/>
    <col min="15110" max="15110" width="18.375" style="25" bestFit="1" customWidth="1"/>
    <col min="15111" max="15111" width="16.375" style="25" customWidth="1"/>
    <col min="15112" max="15112" width="14.375" style="25" bestFit="1" customWidth="1"/>
    <col min="15113" max="15355" width="9.375" style="25"/>
    <col min="15356" max="15356" width="12.375" style="25" customWidth="1"/>
    <col min="15357" max="15357" width="52.375" style="25" customWidth="1"/>
    <col min="15358" max="15358" width="1" style="25" customWidth="1"/>
    <col min="15359" max="15359" width="18.375" style="25" customWidth="1"/>
    <col min="15360" max="15360" width="1.375" style="25" customWidth="1"/>
    <col min="15361" max="15361" width="18.375" style="25" customWidth="1"/>
    <col min="15362" max="15362" width="1.375" style="25" customWidth="1"/>
    <col min="15363" max="15363" width="1" style="25" customWidth="1"/>
    <col min="15364" max="15364" width="1.375" style="25" customWidth="1"/>
    <col min="15365" max="15365" width="13.375" style="25" bestFit="1" customWidth="1"/>
    <col min="15366" max="15366" width="18.375" style="25" bestFit="1" customWidth="1"/>
    <col min="15367" max="15367" width="16.375" style="25" customWidth="1"/>
    <col min="15368" max="15368" width="14.375" style="25" bestFit="1" customWidth="1"/>
    <col min="15369" max="15611" width="9.375" style="25"/>
    <col min="15612" max="15612" width="12.375" style="25" customWidth="1"/>
    <col min="15613" max="15613" width="52.375" style="25" customWidth="1"/>
    <col min="15614" max="15614" width="1" style="25" customWidth="1"/>
    <col min="15615" max="15615" width="18.375" style="25" customWidth="1"/>
    <col min="15616" max="15616" width="1.375" style="25" customWidth="1"/>
    <col min="15617" max="15617" width="18.375" style="25" customWidth="1"/>
    <col min="15618" max="15618" width="1.375" style="25" customWidth="1"/>
    <col min="15619" max="15619" width="1" style="25" customWidth="1"/>
    <col min="15620" max="15620" width="1.375" style="25" customWidth="1"/>
    <col min="15621" max="15621" width="13.375" style="25" bestFit="1" customWidth="1"/>
    <col min="15622" max="15622" width="18.375" style="25" bestFit="1" customWidth="1"/>
    <col min="15623" max="15623" width="16.375" style="25" customWidth="1"/>
    <col min="15624" max="15624" width="14.375" style="25" bestFit="1" customWidth="1"/>
    <col min="15625" max="15867" width="9.375" style="25"/>
    <col min="15868" max="15868" width="12.375" style="25" customWidth="1"/>
    <col min="15869" max="15869" width="52.375" style="25" customWidth="1"/>
    <col min="15870" max="15870" width="1" style="25" customWidth="1"/>
    <col min="15871" max="15871" width="18.375" style="25" customWidth="1"/>
    <col min="15872" max="15872" width="1.375" style="25" customWidth="1"/>
    <col min="15873" max="15873" width="18.375" style="25" customWidth="1"/>
    <col min="15874" max="15874" width="1.375" style="25" customWidth="1"/>
    <col min="15875" max="15875" width="1" style="25" customWidth="1"/>
    <col min="15876" max="15876" width="1.375" style="25" customWidth="1"/>
    <col min="15877" max="15877" width="13.375" style="25" bestFit="1" customWidth="1"/>
    <col min="15878" max="15878" width="18.375" style="25" bestFit="1" customWidth="1"/>
    <col min="15879" max="15879" width="16.375" style="25" customWidth="1"/>
    <col min="15880" max="15880" width="14.375" style="25" bestFit="1" customWidth="1"/>
    <col min="15881" max="16123" width="9.375" style="25"/>
    <col min="16124" max="16124" width="12.375" style="25" customWidth="1"/>
    <col min="16125" max="16125" width="52.375" style="25" customWidth="1"/>
    <col min="16126" max="16126" width="1" style="25" customWidth="1"/>
    <col min="16127" max="16127" width="18.375" style="25" customWidth="1"/>
    <col min="16128" max="16128" width="1.375" style="25" customWidth="1"/>
    <col min="16129" max="16129" width="18.375" style="25" customWidth="1"/>
    <col min="16130" max="16130" width="1.375" style="25" customWidth="1"/>
    <col min="16131" max="16131" width="1" style="25" customWidth="1"/>
    <col min="16132" max="16132" width="1.375" style="25" customWidth="1"/>
    <col min="16133" max="16133" width="13.375" style="25" bestFit="1" customWidth="1"/>
    <col min="16134" max="16134" width="18.375" style="25" bestFit="1" customWidth="1"/>
    <col min="16135" max="16135" width="16.375" style="25" customWidth="1"/>
    <col min="16136" max="16136" width="14.375" style="25" bestFit="1" customWidth="1"/>
    <col min="16137" max="16384" width="9.375" style="25"/>
  </cols>
  <sheetData>
    <row r="1" spans="1:6" x14ac:dyDescent="0.2">
      <c r="B1" s="24" t="str">
        <f>'قائمة الدخل'!B1:G1</f>
        <v>شركة حلول جنا للتطوير التقني والصناعي</v>
      </c>
      <c r="C1" s="24"/>
      <c r="D1" s="24"/>
      <c r="E1" s="24"/>
    </row>
    <row r="2" spans="1:6" x14ac:dyDescent="0.2">
      <c r="B2" s="31" t="str">
        <f>'قائمة الدخل'!B2:G2</f>
        <v>شركة شخص واحد - شركــــــــــــــــــــــــة ذات مسئوليــــــــــــــــــــــــــــة محدودة أجنبية</v>
      </c>
      <c r="C2" s="31"/>
      <c r="D2" s="31"/>
      <c r="E2" s="31"/>
    </row>
    <row r="3" spans="1:6" x14ac:dyDescent="0.2">
      <c r="B3" s="26" t="s">
        <v>61</v>
      </c>
      <c r="C3" s="26"/>
      <c r="D3" s="26"/>
      <c r="E3" s="26"/>
    </row>
    <row r="4" spans="1:6" x14ac:dyDescent="0.2">
      <c r="B4" s="26" t="s">
        <v>145</v>
      </c>
      <c r="C4" s="26"/>
      <c r="D4" s="26"/>
      <c r="E4" s="26"/>
    </row>
    <row r="5" spans="1:6" x14ac:dyDescent="0.2">
      <c r="B5" s="32" t="s">
        <v>19</v>
      </c>
      <c r="C5" s="32"/>
      <c r="D5" s="32"/>
      <c r="E5" s="27"/>
    </row>
    <row r="6" spans="1:6" ht="9" customHeight="1" x14ac:dyDescent="0.2">
      <c r="B6" s="26"/>
      <c r="C6" s="26"/>
      <c r="D6" s="26"/>
      <c r="E6" s="26"/>
    </row>
    <row r="7" spans="1:6" x14ac:dyDescent="0.2">
      <c r="B7" s="49"/>
      <c r="C7" s="58" t="str">
        <f>'المركز المالي'!E8</f>
        <v>31 ديسمبر 2023م</v>
      </c>
      <c r="E7" s="58" t="str">
        <f>'المركز المالي'!G8</f>
        <v>31 ديسمبر 2022م</v>
      </c>
    </row>
    <row r="8" spans="1:6" x14ac:dyDescent="0.2">
      <c r="B8" s="79" t="s">
        <v>22</v>
      </c>
      <c r="C8" s="111"/>
      <c r="D8" s="100"/>
      <c r="E8" s="111"/>
    </row>
    <row r="9" spans="1:6" x14ac:dyDescent="0.2">
      <c r="B9" s="19" t="s">
        <v>238</v>
      </c>
      <c r="C9" s="12">
        <f>'قائمة الدخل'!E19</f>
        <v>8691.85</v>
      </c>
      <c r="D9" s="3"/>
      <c r="E9" s="12">
        <f>'قائمة الدخل'!G19</f>
        <v>46001</v>
      </c>
    </row>
    <row r="10" spans="1:6" s="50" customFormat="1" x14ac:dyDescent="0.5">
      <c r="A10" s="25"/>
      <c r="B10" s="80" t="s">
        <v>64</v>
      </c>
      <c r="C10" s="7"/>
      <c r="D10" s="7"/>
      <c r="E10" s="7"/>
      <c r="F10" s="25"/>
    </row>
    <row r="11" spans="1:6" s="50" customFormat="1" x14ac:dyDescent="0.5">
      <c r="A11" s="25"/>
      <c r="B11" s="19" t="s">
        <v>109</v>
      </c>
      <c r="C11" s="3">
        <f>-'قائمة الدخل'!E16</f>
        <v>1617.15</v>
      </c>
      <c r="D11" s="7"/>
      <c r="E11" s="3">
        <v>11262</v>
      </c>
      <c r="F11" s="25"/>
    </row>
    <row r="12" spans="1:6" s="50" customFormat="1" x14ac:dyDescent="0.5">
      <c r="A12" s="25"/>
      <c r="B12" s="19" t="s">
        <v>23</v>
      </c>
      <c r="C12" s="3">
        <f>'10-11-12-13'!F9</f>
        <v>21093</v>
      </c>
      <c r="D12" s="7"/>
      <c r="E12" s="3">
        <v>22312</v>
      </c>
      <c r="F12" s="25"/>
    </row>
    <row r="13" spans="1:6" s="50" customFormat="1" x14ac:dyDescent="0.5">
      <c r="A13" s="25"/>
      <c r="B13" s="18"/>
      <c r="C13" s="22">
        <f>SUM(C9:C12)</f>
        <v>31402</v>
      </c>
      <c r="D13" s="7"/>
      <c r="E13" s="22">
        <f>SUM(E9:E12)</f>
        <v>79575</v>
      </c>
      <c r="F13" s="25"/>
    </row>
    <row r="14" spans="1:6" s="51" customFormat="1" ht="11.25" customHeight="1" x14ac:dyDescent="0.2">
      <c r="A14" s="25"/>
      <c r="B14" s="19"/>
      <c r="C14" s="11"/>
      <c r="D14" s="3"/>
      <c r="E14" s="11"/>
      <c r="F14" s="25"/>
    </row>
    <row r="15" spans="1:6" x14ac:dyDescent="0.2">
      <c r="B15" s="80" t="s">
        <v>24</v>
      </c>
      <c r="C15" s="11"/>
      <c r="D15" s="3"/>
      <c r="E15" s="11"/>
    </row>
    <row r="16" spans="1:6" x14ac:dyDescent="0.2">
      <c r="B16" s="19" t="s">
        <v>39</v>
      </c>
      <c r="C16" s="3">
        <f>'المركز المالي'!G11-'المركز المالي'!E11</f>
        <v>-64264</v>
      </c>
      <c r="D16" s="10"/>
      <c r="E16" s="3">
        <v>15691</v>
      </c>
    </row>
    <row r="17" spans="1:6" x14ac:dyDescent="0.2">
      <c r="B17" s="19" t="s">
        <v>65</v>
      </c>
      <c r="C17" s="3">
        <f>'المركز المالي'!G12-'المركز المالي'!E12</f>
        <v>14817</v>
      </c>
      <c r="D17" s="10"/>
      <c r="E17" s="3">
        <v>-75224</v>
      </c>
    </row>
    <row r="18" spans="1:6" x14ac:dyDescent="0.2">
      <c r="B18" s="19" t="s">
        <v>40</v>
      </c>
      <c r="C18" s="3">
        <f>'المركز المالي'!J18</f>
        <v>340637</v>
      </c>
      <c r="D18" s="10"/>
      <c r="E18" s="3">
        <v>30839</v>
      </c>
    </row>
    <row r="19" spans="1:6" x14ac:dyDescent="0.2">
      <c r="B19" s="19" t="s">
        <v>66</v>
      </c>
      <c r="C19" s="3">
        <f>'المركز المالي'!J20</f>
        <v>-805565</v>
      </c>
      <c r="D19" s="10"/>
      <c r="E19" s="3">
        <v>214263</v>
      </c>
    </row>
    <row r="20" spans="1:6" hidden="1" x14ac:dyDescent="0.2">
      <c r="B20" s="19" t="s">
        <v>53</v>
      </c>
      <c r="C20" s="3">
        <v>0</v>
      </c>
      <c r="D20" s="10"/>
      <c r="E20" s="3">
        <v>0</v>
      </c>
    </row>
    <row r="21" spans="1:6" x14ac:dyDescent="0.2">
      <c r="B21" s="19" t="s">
        <v>78</v>
      </c>
      <c r="C21" s="3">
        <f>'10-11-12-13'!F10</f>
        <v>-20621</v>
      </c>
      <c r="D21" s="10"/>
      <c r="E21" s="3">
        <v>-4492</v>
      </c>
    </row>
    <row r="22" spans="1:6" s="50" customFormat="1" x14ac:dyDescent="0.5">
      <c r="A22" s="25"/>
      <c r="B22" s="19" t="s">
        <v>110</v>
      </c>
      <c r="C22" s="2">
        <f>'8-9'!D32</f>
        <v>-12000</v>
      </c>
      <c r="D22" s="7"/>
      <c r="E22" s="2">
        <v>-39001</v>
      </c>
      <c r="F22" s="25"/>
    </row>
    <row r="23" spans="1:6" x14ac:dyDescent="0.2">
      <c r="B23" s="18" t="s">
        <v>112</v>
      </c>
      <c r="C23" s="9">
        <f>SUM(C13:C22)</f>
        <v>-515594</v>
      </c>
      <c r="D23" s="7"/>
      <c r="E23" s="9">
        <f>SUM(E13:E22)</f>
        <v>221651</v>
      </c>
    </row>
    <row r="24" spans="1:6" s="50" customFormat="1" ht="8.25" customHeight="1" x14ac:dyDescent="0.5">
      <c r="A24" s="25"/>
      <c r="B24" s="19"/>
      <c r="C24" s="11"/>
      <c r="D24" s="3"/>
      <c r="E24" s="11"/>
      <c r="F24" s="25"/>
    </row>
    <row r="25" spans="1:6" hidden="1" x14ac:dyDescent="0.2">
      <c r="B25" s="79" t="s">
        <v>25</v>
      </c>
      <c r="C25" s="11"/>
      <c r="D25" s="3"/>
      <c r="E25" s="11"/>
    </row>
    <row r="26" spans="1:6" hidden="1" x14ac:dyDescent="0.2">
      <c r="B26" s="19" t="s">
        <v>26</v>
      </c>
      <c r="C26" s="3">
        <v>0</v>
      </c>
      <c r="D26" s="10"/>
      <c r="E26" s="3">
        <v>0</v>
      </c>
    </row>
    <row r="27" spans="1:6" hidden="1" x14ac:dyDescent="0.2">
      <c r="B27" s="19" t="s">
        <v>63</v>
      </c>
      <c r="C27" s="2">
        <v>0</v>
      </c>
      <c r="D27" s="10"/>
      <c r="E27" s="2">
        <v>0</v>
      </c>
    </row>
    <row r="28" spans="1:6" hidden="1" x14ac:dyDescent="0.2">
      <c r="B28" s="18" t="s">
        <v>114</v>
      </c>
      <c r="C28" s="102">
        <f>SUM(C26:C27)</f>
        <v>0</v>
      </c>
      <c r="D28" s="7"/>
      <c r="E28" s="102">
        <f>SUM(E26:E27)</f>
        <v>0</v>
      </c>
    </row>
    <row r="29" spans="1:6" ht="9" customHeight="1" x14ac:dyDescent="0.2">
      <c r="B29" s="18"/>
      <c r="C29" s="11"/>
      <c r="D29" s="7"/>
      <c r="E29" s="11"/>
    </row>
    <row r="30" spans="1:6" x14ac:dyDescent="0.2">
      <c r="B30" s="79" t="s">
        <v>27</v>
      </c>
      <c r="C30" s="11"/>
      <c r="D30" s="3"/>
      <c r="E30" s="11"/>
    </row>
    <row r="31" spans="1:6" hidden="1" x14ac:dyDescent="0.2">
      <c r="B31" s="19" t="s">
        <v>76</v>
      </c>
      <c r="C31" s="3">
        <v>0</v>
      </c>
      <c r="D31" s="3"/>
      <c r="E31" s="3">
        <v>0</v>
      </c>
    </row>
    <row r="32" spans="1:6" ht="30" customHeight="1" x14ac:dyDescent="0.2">
      <c r="B32" s="19" t="s">
        <v>47</v>
      </c>
      <c r="C32" s="2">
        <f>'المركز المالي'!E19-'المركز المالي'!G19</f>
        <v>-110278</v>
      </c>
      <c r="D32" s="4"/>
      <c r="E32" s="2">
        <v>318443</v>
      </c>
    </row>
    <row r="33" spans="2:5" ht="30" customHeight="1" x14ac:dyDescent="0.2">
      <c r="B33" s="18" t="s">
        <v>113</v>
      </c>
      <c r="C33" s="9">
        <f>SUM(C31:C32)</f>
        <v>-110278</v>
      </c>
      <c r="D33" s="3"/>
      <c r="E33" s="9">
        <f>SUM(E31:E32)</f>
        <v>318443</v>
      </c>
    </row>
    <row r="34" spans="2:5" ht="30" customHeight="1" x14ac:dyDescent="0.2">
      <c r="B34" s="19" t="s">
        <v>122</v>
      </c>
      <c r="C34" s="3">
        <f>C33+C28+C23</f>
        <v>-625872</v>
      </c>
      <c r="D34" s="3"/>
      <c r="E34" s="3">
        <f>E33+E28+E23</f>
        <v>540094</v>
      </c>
    </row>
    <row r="35" spans="2:5" ht="30" customHeight="1" x14ac:dyDescent="0.2">
      <c r="B35" s="19" t="s">
        <v>123</v>
      </c>
      <c r="C35" s="3">
        <f>'المركز المالي'!G10</f>
        <v>638746</v>
      </c>
      <c r="D35" s="7"/>
      <c r="E35" s="3">
        <v>98652</v>
      </c>
    </row>
    <row r="36" spans="2:5" ht="30" customHeight="1" thickBot="1" x14ac:dyDescent="0.25">
      <c r="B36" s="18" t="s">
        <v>124</v>
      </c>
      <c r="C36" s="5">
        <f>SUM(C34:C35)</f>
        <v>12874</v>
      </c>
      <c r="D36" s="7"/>
      <c r="E36" s="5">
        <f>SUM(E34:E35)</f>
        <v>638746</v>
      </c>
    </row>
    <row r="37" spans="2:5" ht="21" thickTop="1" x14ac:dyDescent="0.2">
      <c r="B37" s="18"/>
      <c r="C37" s="7"/>
      <c r="D37" s="7"/>
      <c r="E37" s="7"/>
    </row>
    <row r="38" spans="2:5" x14ac:dyDescent="0.2">
      <c r="B38" s="18"/>
      <c r="C38" s="18"/>
      <c r="D38" s="18"/>
      <c r="E38" s="7"/>
    </row>
    <row r="39" spans="2:5" ht="28.5" customHeight="1" x14ac:dyDescent="0.2">
      <c r="B39" s="18"/>
      <c r="C39" s="18"/>
      <c r="D39" s="18"/>
      <c r="E39" s="7"/>
    </row>
    <row r="40" spans="2:5" ht="14.25" customHeight="1" x14ac:dyDescent="0.2">
      <c r="B40" s="18"/>
      <c r="C40" s="18"/>
      <c r="D40" s="18"/>
      <c r="E40" s="7"/>
    </row>
    <row r="41" spans="2:5" x14ac:dyDescent="0.2">
      <c r="B41" s="19"/>
      <c r="C41" s="19"/>
      <c r="D41" s="19"/>
    </row>
    <row r="42" spans="2:5" x14ac:dyDescent="0.2">
      <c r="B42" s="154" t="s">
        <v>111</v>
      </c>
      <c r="C42" s="154"/>
      <c r="D42" s="154"/>
      <c r="E42" s="154"/>
    </row>
    <row r="43" spans="2:5" x14ac:dyDescent="0.2">
      <c r="B43" s="155">
        <v>8</v>
      </c>
      <c r="C43" s="155"/>
      <c r="D43" s="155"/>
      <c r="E43" s="155"/>
    </row>
    <row r="44" spans="2:5" x14ac:dyDescent="0.2">
      <c r="E44" s="81"/>
    </row>
    <row r="45" spans="2:5" x14ac:dyDescent="0.2">
      <c r="E45" s="53"/>
    </row>
    <row r="46" spans="2:5" x14ac:dyDescent="0.2">
      <c r="C46" s="53">
        <f>'المركز المالي'!E10-'التدفقات النقدية'!C36</f>
        <v>0</v>
      </c>
      <c r="E46" s="53">
        <f>'المركز المالي'!G10-'التدفقات النقدية'!E36</f>
        <v>0</v>
      </c>
    </row>
  </sheetData>
  <customSheetViews>
    <customSheetView guid="{C4C54333-0C8B-484B-8210-F3D7E510C081}" scale="175" showPageBreaks="1" showGridLines="0" topLeftCell="A4">
      <selection activeCell="C9" sqref="C9"/>
      <pageMargins left="0.78740157480314965" right="0.19685039370078741" top="0.39370078740157483" bottom="0" header="0" footer="0"/>
      <printOptions horizontalCentered="1"/>
      <pageSetup paperSize="9" firstPageNumber="5" orientation="portrait" useFirstPageNumber="1" r:id="rId1"/>
      <headerFooter alignWithMargins="0">
        <oddFooter>&amp;Cصفحة &amp;P من &amp;N</oddFooter>
      </headerFooter>
    </customSheetView>
  </customSheetViews>
  <mergeCells count="2">
    <mergeCell ref="B42:E42"/>
    <mergeCell ref="B43:E43"/>
  </mergeCells>
  <printOptions horizontalCentered="1"/>
  <pageMargins left="0.35433070866141736" right="0.55000000000000004" top="0.62992125984251968" bottom="0" header="0.35433070866141736" footer="0"/>
  <pageSetup paperSize="9" firstPageNumber="5" orientation="portrait" useFirstPageNumber="1" r:id="rId2"/>
  <headerFooter alignWithMargins="0"/>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44"/>
  <sheetViews>
    <sheetView rightToLeft="1" topLeftCell="A25" zoomScale="90" zoomScaleNormal="90" zoomScaleSheetLayoutView="130" zoomScalePageLayoutView="90" workbookViewId="0">
      <selection activeCell="E22" sqref="E22"/>
    </sheetView>
  </sheetViews>
  <sheetFormatPr defaultColWidth="9.375" defaultRowHeight="20.25" x14ac:dyDescent="0.2"/>
  <cols>
    <col min="1" max="1" width="2.125" style="25" customWidth="1"/>
    <col min="2" max="2" width="32.125" style="25" customWidth="1"/>
    <col min="3" max="3" width="2.125" style="25" customWidth="1"/>
    <col min="4" max="4" width="11.875" style="33" customWidth="1"/>
    <col min="5" max="5" width="2.625" style="33" customWidth="1"/>
    <col min="6" max="6" width="12.75" style="25" customWidth="1"/>
    <col min="7" max="7" width="2.125" style="25" customWidth="1"/>
    <col min="8" max="8" width="14" style="25" customWidth="1"/>
    <col min="9" max="9" width="2.125" style="25" customWidth="1"/>
    <col min="10" max="10" width="12.75" style="25" customWidth="1"/>
    <col min="11" max="11" width="2.125" style="25" customWidth="1"/>
    <col min="12" max="253" width="9.375" style="25"/>
    <col min="254" max="254" width="12.375" style="25" customWidth="1"/>
    <col min="255" max="255" width="34.375" style="25" customWidth="1"/>
    <col min="256" max="256" width="2.375" style="25" customWidth="1"/>
    <col min="257" max="258" width="8.375" style="25" customWidth="1"/>
    <col min="259" max="260" width="17.375" style="25" customWidth="1"/>
    <col min="261" max="261" width="0.375" style="25" customWidth="1"/>
    <col min="262" max="262" width="12.375" style="25" bestFit="1" customWidth="1"/>
    <col min="263" max="509" width="9.375" style="25"/>
    <col min="510" max="510" width="12.375" style="25" customWidth="1"/>
    <col min="511" max="511" width="34.375" style="25" customWidth="1"/>
    <col min="512" max="512" width="2.375" style="25" customWidth="1"/>
    <col min="513" max="514" width="8.375" style="25" customWidth="1"/>
    <col min="515" max="516" width="17.375" style="25" customWidth="1"/>
    <col min="517" max="517" width="0.375" style="25" customWidth="1"/>
    <col min="518" max="518" width="12.375" style="25" bestFit="1" customWidth="1"/>
    <col min="519" max="765" width="9.375" style="25"/>
    <col min="766" max="766" width="12.375" style="25" customWidth="1"/>
    <col min="767" max="767" width="34.375" style="25" customWidth="1"/>
    <col min="768" max="768" width="2.375" style="25" customWidth="1"/>
    <col min="769" max="770" width="8.375" style="25" customWidth="1"/>
    <col min="771" max="772" width="17.375" style="25" customWidth="1"/>
    <col min="773" max="773" width="0.375" style="25" customWidth="1"/>
    <col min="774" max="774" width="12.375" style="25" bestFit="1" customWidth="1"/>
    <col min="775" max="1021" width="9.375" style="25"/>
    <col min="1022" max="1022" width="12.375" style="25" customWidth="1"/>
    <col min="1023" max="1023" width="34.375" style="25" customWidth="1"/>
    <col min="1024" max="1024" width="2.375" style="25" customWidth="1"/>
    <col min="1025" max="1026" width="8.375" style="25" customWidth="1"/>
    <col min="1027" max="1028" width="17.375" style="25" customWidth="1"/>
    <col min="1029" max="1029" width="0.375" style="25" customWidth="1"/>
    <col min="1030" max="1030" width="12.375" style="25" bestFit="1" customWidth="1"/>
    <col min="1031" max="1277" width="9.375" style="25"/>
    <col min="1278" max="1278" width="12.375" style="25" customWidth="1"/>
    <col min="1279" max="1279" width="34.375" style="25" customWidth="1"/>
    <col min="1280" max="1280" width="2.375" style="25" customWidth="1"/>
    <col min="1281" max="1282" width="8.375" style="25" customWidth="1"/>
    <col min="1283" max="1284" width="17.375" style="25" customWidth="1"/>
    <col min="1285" max="1285" width="0.375" style="25" customWidth="1"/>
    <col min="1286" max="1286" width="12.375" style="25" bestFit="1" customWidth="1"/>
    <col min="1287" max="1533" width="9.375" style="25"/>
    <col min="1534" max="1534" width="12.375" style="25" customWidth="1"/>
    <col min="1535" max="1535" width="34.375" style="25" customWidth="1"/>
    <col min="1536" max="1536" width="2.375" style="25" customWidth="1"/>
    <col min="1537" max="1538" width="8.375" style="25" customWidth="1"/>
    <col min="1539" max="1540" width="17.375" style="25" customWidth="1"/>
    <col min="1541" max="1541" width="0.375" style="25" customWidth="1"/>
    <col min="1542" max="1542" width="12.375" style="25" bestFit="1" customWidth="1"/>
    <col min="1543" max="1789" width="9.375" style="25"/>
    <col min="1790" max="1790" width="12.375" style="25" customWidth="1"/>
    <col min="1791" max="1791" width="34.375" style="25" customWidth="1"/>
    <col min="1792" max="1792" width="2.375" style="25" customWidth="1"/>
    <col min="1793" max="1794" width="8.375" style="25" customWidth="1"/>
    <col min="1795" max="1796" width="17.375" style="25" customWidth="1"/>
    <col min="1797" max="1797" width="0.375" style="25" customWidth="1"/>
    <col min="1798" max="1798" width="12.375" style="25" bestFit="1" customWidth="1"/>
    <col min="1799" max="2045" width="9.375" style="25"/>
    <col min="2046" max="2046" width="12.375" style="25" customWidth="1"/>
    <col min="2047" max="2047" width="34.375" style="25" customWidth="1"/>
    <col min="2048" max="2048" width="2.375" style="25" customWidth="1"/>
    <col min="2049" max="2050" width="8.375" style="25" customWidth="1"/>
    <col min="2051" max="2052" width="17.375" style="25" customWidth="1"/>
    <col min="2053" max="2053" width="0.375" style="25" customWidth="1"/>
    <col min="2054" max="2054" width="12.375" style="25" bestFit="1" customWidth="1"/>
    <col min="2055" max="2301" width="9.375" style="25"/>
    <col min="2302" max="2302" width="12.375" style="25" customWidth="1"/>
    <col min="2303" max="2303" width="34.375" style="25" customWidth="1"/>
    <col min="2304" max="2304" width="2.375" style="25" customWidth="1"/>
    <col min="2305" max="2306" width="8.375" style="25" customWidth="1"/>
    <col min="2307" max="2308" width="17.375" style="25" customWidth="1"/>
    <col min="2309" max="2309" width="0.375" style="25" customWidth="1"/>
    <col min="2310" max="2310" width="12.375" style="25" bestFit="1" customWidth="1"/>
    <col min="2311" max="2557" width="9.375" style="25"/>
    <col min="2558" max="2558" width="12.375" style="25" customWidth="1"/>
    <col min="2559" max="2559" width="34.375" style="25" customWidth="1"/>
    <col min="2560" max="2560" width="2.375" style="25" customWidth="1"/>
    <col min="2561" max="2562" width="8.375" style="25" customWidth="1"/>
    <col min="2563" max="2564" width="17.375" style="25" customWidth="1"/>
    <col min="2565" max="2565" width="0.375" style="25" customWidth="1"/>
    <col min="2566" max="2566" width="12.375" style="25" bestFit="1" customWidth="1"/>
    <col min="2567" max="2813" width="9.375" style="25"/>
    <col min="2814" max="2814" width="12.375" style="25" customWidth="1"/>
    <col min="2815" max="2815" width="34.375" style="25" customWidth="1"/>
    <col min="2816" max="2816" width="2.375" style="25" customWidth="1"/>
    <col min="2817" max="2818" width="8.375" style="25" customWidth="1"/>
    <col min="2819" max="2820" width="17.375" style="25" customWidth="1"/>
    <col min="2821" max="2821" width="0.375" style="25" customWidth="1"/>
    <col min="2822" max="2822" width="12.375" style="25" bestFit="1" customWidth="1"/>
    <col min="2823" max="3069" width="9.375" style="25"/>
    <col min="3070" max="3070" width="12.375" style="25" customWidth="1"/>
    <col min="3071" max="3071" width="34.375" style="25" customWidth="1"/>
    <col min="3072" max="3072" width="2.375" style="25" customWidth="1"/>
    <col min="3073" max="3074" width="8.375" style="25" customWidth="1"/>
    <col min="3075" max="3076" width="17.375" style="25" customWidth="1"/>
    <col min="3077" max="3077" width="0.375" style="25" customWidth="1"/>
    <col min="3078" max="3078" width="12.375" style="25" bestFit="1" customWidth="1"/>
    <col min="3079" max="3325" width="9.375" style="25"/>
    <col min="3326" max="3326" width="12.375" style="25" customWidth="1"/>
    <col min="3327" max="3327" width="34.375" style="25" customWidth="1"/>
    <col min="3328" max="3328" width="2.375" style="25" customWidth="1"/>
    <col min="3329" max="3330" width="8.375" style="25" customWidth="1"/>
    <col min="3331" max="3332" width="17.375" style="25" customWidth="1"/>
    <col min="3333" max="3333" width="0.375" style="25" customWidth="1"/>
    <col min="3334" max="3334" width="12.375" style="25" bestFit="1" customWidth="1"/>
    <col min="3335" max="3581" width="9.375" style="25"/>
    <col min="3582" max="3582" width="12.375" style="25" customWidth="1"/>
    <col min="3583" max="3583" width="34.375" style="25" customWidth="1"/>
    <col min="3584" max="3584" width="2.375" style="25" customWidth="1"/>
    <col min="3585" max="3586" width="8.375" style="25" customWidth="1"/>
    <col min="3587" max="3588" width="17.375" style="25" customWidth="1"/>
    <col min="3589" max="3589" width="0.375" style="25" customWidth="1"/>
    <col min="3590" max="3590" width="12.375" style="25" bestFit="1" customWidth="1"/>
    <col min="3591" max="3837" width="9.375" style="25"/>
    <col min="3838" max="3838" width="12.375" style="25" customWidth="1"/>
    <col min="3839" max="3839" width="34.375" style="25" customWidth="1"/>
    <col min="3840" max="3840" width="2.375" style="25" customWidth="1"/>
    <col min="3841" max="3842" width="8.375" style="25" customWidth="1"/>
    <col min="3843" max="3844" width="17.375" style="25" customWidth="1"/>
    <col min="3845" max="3845" width="0.375" style="25" customWidth="1"/>
    <col min="3846" max="3846" width="12.375" style="25" bestFit="1" customWidth="1"/>
    <col min="3847" max="4093" width="9.375" style="25"/>
    <col min="4094" max="4094" width="12.375" style="25" customWidth="1"/>
    <col min="4095" max="4095" width="34.375" style="25" customWidth="1"/>
    <col min="4096" max="4096" width="2.375" style="25" customWidth="1"/>
    <col min="4097" max="4098" width="8.375" style="25" customWidth="1"/>
    <col min="4099" max="4100" width="17.375" style="25" customWidth="1"/>
    <col min="4101" max="4101" width="0.375" style="25" customWidth="1"/>
    <col min="4102" max="4102" width="12.375" style="25" bestFit="1" customWidth="1"/>
    <col min="4103" max="4349" width="9.375" style="25"/>
    <col min="4350" max="4350" width="12.375" style="25" customWidth="1"/>
    <col min="4351" max="4351" width="34.375" style="25" customWidth="1"/>
    <col min="4352" max="4352" width="2.375" style="25" customWidth="1"/>
    <col min="4353" max="4354" width="8.375" style="25" customWidth="1"/>
    <col min="4355" max="4356" width="17.375" style="25" customWidth="1"/>
    <col min="4357" max="4357" width="0.375" style="25" customWidth="1"/>
    <col min="4358" max="4358" width="12.375" style="25" bestFit="1" customWidth="1"/>
    <col min="4359" max="4605" width="9.375" style="25"/>
    <col min="4606" max="4606" width="12.375" style="25" customWidth="1"/>
    <col min="4607" max="4607" width="34.375" style="25" customWidth="1"/>
    <col min="4608" max="4608" width="2.375" style="25" customWidth="1"/>
    <col min="4609" max="4610" width="8.375" style="25" customWidth="1"/>
    <col min="4611" max="4612" width="17.375" style="25" customWidth="1"/>
    <col min="4613" max="4613" width="0.375" style="25" customWidth="1"/>
    <col min="4614" max="4614" width="12.375" style="25" bestFit="1" customWidth="1"/>
    <col min="4615" max="4861" width="9.375" style="25"/>
    <col min="4862" max="4862" width="12.375" style="25" customWidth="1"/>
    <col min="4863" max="4863" width="34.375" style="25" customWidth="1"/>
    <col min="4864" max="4864" width="2.375" style="25" customWidth="1"/>
    <col min="4865" max="4866" width="8.375" style="25" customWidth="1"/>
    <col min="4867" max="4868" width="17.375" style="25" customWidth="1"/>
    <col min="4869" max="4869" width="0.375" style="25" customWidth="1"/>
    <col min="4870" max="4870" width="12.375" style="25" bestFit="1" customWidth="1"/>
    <col min="4871" max="5117" width="9.375" style="25"/>
    <col min="5118" max="5118" width="12.375" style="25" customWidth="1"/>
    <col min="5119" max="5119" width="34.375" style="25" customWidth="1"/>
    <col min="5120" max="5120" width="2.375" style="25" customWidth="1"/>
    <col min="5121" max="5122" width="8.375" style="25" customWidth="1"/>
    <col min="5123" max="5124" width="17.375" style="25" customWidth="1"/>
    <col min="5125" max="5125" width="0.375" style="25" customWidth="1"/>
    <col min="5126" max="5126" width="12.375" style="25" bestFit="1" customWidth="1"/>
    <col min="5127" max="5373" width="9.375" style="25"/>
    <col min="5374" max="5374" width="12.375" style="25" customWidth="1"/>
    <col min="5375" max="5375" width="34.375" style="25" customWidth="1"/>
    <col min="5376" max="5376" width="2.375" style="25" customWidth="1"/>
    <col min="5377" max="5378" width="8.375" style="25" customWidth="1"/>
    <col min="5379" max="5380" width="17.375" style="25" customWidth="1"/>
    <col min="5381" max="5381" width="0.375" style="25" customWidth="1"/>
    <col min="5382" max="5382" width="12.375" style="25" bestFit="1" customWidth="1"/>
    <col min="5383" max="5629" width="9.375" style="25"/>
    <col min="5630" max="5630" width="12.375" style="25" customWidth="1"/>
    <col min="5631" max="5631" width="34.375" style="25" customWidth="1"/>
    <col min="5632" max="5632" width="2.375" style="25" customWidth="1"/>
    <col min="5633" max="5634" width="8.375" style="25" customWidth="1"/>
    <col min="5635" max="5636" width="17.375" style="25" customWidth="1"/>
    <col min="5637" max="5637" width="0.375" style="25" customWidth="1"/>
    <col min="5638" max="5638" width="12.375" style="25" bestFit="1" customWidth="1"/>
    <col min="5639" max="5885" width="9.375" style="25"/>
    <col min="5886" max="5886" width="12.375" style="25" customWidth="1"/>
    <col min="5887" max="5887" width="34.375" style="25" customWidth="1"/>
    <col min="5888" max="5888" width="2.375" style="25" customWidth="1"/>
    <col min="5889" max="5890" width="8.375" style="25" customWidth="1"/>
    <col min="5891" max="5892" width="17.375" style="25" customWidth="1"/>
    <col min="5893" max="5893" width="0.375" style="25" customWidth="1"/>
    <col min="5894" max="5894" width="12.375" style="25" bestFit="1" customWidth="1"/>
    <col min="5895" max="6141" width="9.375" style="25"/>
    <col min="6142" max="6142" width="12.375" style="25" customWidth="1"/>
    <col min="6143" max="6143" width="34.375" style="25" customWidth="1"/>
    <col min="6144" max="6144" width="2.375" style="25" customWidth="1"/>
    <col min="6145" max="6146" width="8.375" style="25" customWidth="1"/>
    <col min="6147" max="6148" width="17.375" style="25" customWidth="1"/>
    <col min="6149" max="6149" width="0.375" style="25" customWidth="1"/>
    <col min="6150" max="6150" width="12.375" style="25" bestFit="1" customWidth="1"/>
    <col min="6151" max="6397" width="9.375" style="25"/>
    <col min="6398" max="6398" width="12.375" style="25" customWidth="1"/>
    <col min="6399" max="6399" width="34.375" style="25" customWidth="1"/>
    <col min="6400" max="6400" width="2.375" style="25" customWidth="1"/>
    <col min="6401" max="6402" width="8.375" style="25" customWidth="1"/>
    <col min="6403" max="6404" width="17.375" style="25" customWidth="1"/>
    <col min="6405" max="6405" width="0.375" style="25" customWidth="1"/>
    <col min="6406" max="6406" width="12.375" style="25" bestFit="1" customWidth="1"/>
    <col min="6407" max="6653" width="9.375" style="25"/>
    <col min="6654" max="6654" width="12.375" style="25" customWidth="1"/>
    <col min="6655" max="6655" width="34.375" style="25" customWidth="1"/>
    <col min="6656" max="6656" width="2.375" style="25" customWidth="1"/>
    <col min="6657" max="6658" width="8.375" style="25" customWidth="1"/>
    <col min="6659" max="6660" width="17.375" style="25" customWidth="1"/>
    <col min="6661" max="6661" width="0.375" style="25" customWidth="1"/>
    <col min="6662" max="6662" width="12.375" style="25" bestFit="1" customWidth="1"/>
    <col min="6663" max="6909" width="9.375" style="25"/>
    <col min="6910" max="6910" width="12.375" style="25" customWidth="1"/>
    <col min="6911" max="6911" width="34.375" style="25" customWidth="1"/>
    <col min="6912" max="6912" width="2.375" style="25" customWidth="1"/>
    <col min="6913" max="6914" width="8.375" style="25" customWidth="1"/>
    <col min="6915" max="6916" width="17.375" style="25" customWidth="1"/>
    <col min="6917" max="6917" width="0.375" style="25" customWidth="1"/>
    <col min="6918" max="6918" width="12.375" style="25" bestFit="1" customWidth="1"/>
    <col min="6919" max="7165" width="9.375" style="25"/>
    <col min="7166" max="7166" width="12.375" style="25" customWidth="1"/>
    <col min="7167" max="7167" width="34.375" style="25" customWidth="1"/>
    <col min="7168" max="7168" width="2.375" style="25" customWidth="1"/>
    <col min="7169" max="7170" width="8.375" style="25" customWidth="1"/>
    <col min="7171" max="7172" width="17.375" style="25" customWidth="1"/>
    <col min="7173" max="7173" width="0.375" style="25" customWidth="1"/>
    <col min="7174" max="7174" width="12.375" style="25" bestFit="1" customWidth="1"/>
    <col min="7175" max="7421" width="9.375" style="25"/>
    <col min="7422" max="7422" width="12.375" style="25" customWidth="1"/>
    <col min="7423" max="7423" width="34.375" style="25" customWidth="1"/>
    <col min="7424" max="7424" width="2.375" style="25" customWidth="1"/>
    <col min="7425" max="7426" width="8.375" style="25" customWidth="1"/>
    <col min="7427" max="7428" width="17.375" style="25" customWidth="1"/>
    <col min="7429" max="7429" width="0.375" style="25" customWidth="1"/>
    <col min="7430" max="7430" width="12.375" style="25" bestFit="1" customWidth="1"/>
    <col min="7431" max="7677" width="9.375" style="25"/>
    <col min="7678" max="7678" width="12.375" style="25" customWidth="1"/>
    <col min="7679" max="7679" width="34.375" style="25" customWidth="1"/>
    <col min="7680" max="7680" width="2.375" style="25" customWidth="1"/>
    <col min="7681" max="7682" width="8.375" style="25" customWidth="1"/>
    <col min="7683" max="7684" width="17.375" style="25" customWidth="1"/>
    <col min="7685" max="7685" width="0.375" style="25" customWidth="1"/>
    <col min="7686" max="7686" width="12.375" style="25" bestFit="1" customWidth="1"/>
    <col min="7687" max="7933" width="9.375" style="25"/>
    <col min="7934" max="7934" width="12.375" style="25" customWidth="1"/>
    <col min="7935" max="7935" width="34.375" style="25" customWidth="1"/>
    <col min="7936" max="7936" width="2.375" style="25" customWidth="1"/>
    <col min="7937" max="7938" width="8.375" style="25" customWidth="1"/>
    <col min="7939" max="7940" width="17.375" style="25" customWidth="1"/>
    <col min="7941" max="7941" width="0.375" style="25" customWidth="1"/>
    <col min="7942" max="7942" width="12.375" style="25" bestFit="1" customWidth="1"/>
    <col min="7943" max="8189" width="9.375" style="25"/>
    <col min="8190" max="8190" width="12.375" style="25" customWidth="1"/>
    <col min="8191" max="8191" width="34.375" style="25" customWidth="1"/>
    <col min="8192" max="8192" width="2.375" style="25" customWidth="1"/>
    <col min="8193" max="8194" width="8.375" style="25" customWidth="1"/>
    <col min="8195" max="8196" width="17.375" style="25" customWidth="1"/>
    <col min="8197" max="8197" width="0.375" style="25" customWidth="1"/>
    <col min="8198" max="8198" width="12.375" style="25" bestFit="1" customWidth="1"/>
    <col min="8199" max="8445" width="9.375" style="25"/>
    <col min="8446" max="8446" width="12.375" style="25" customWidth="1"/>
    <col min="8447" max="8447" width="34.375" style="25" customWidth="1"/>
    <col min="8448" max="8448" width="2.375" style="25" customWidth="1"/>
    <col min="8449" max="8450" width="8.375" style="25" customWidth="1"/>
    <col min="8451" max="8452" width="17.375" style="25" customWidth="1"/>
    <col min="8453" max="8453" width="0.375" style="25" customWidth="1"/>
    <col min="8454" max="8454" width="12.375" style="25" bestFit="1" customWidth="1"/>
    <col min="8455" max="8701" width="9.375" style="25"/>
    <col min="8702" max="8702" width="12.375" style="25" customWidth="1"/>
    <col min="8703" max="8703" width="34.375" style="25" customWidth="1"/>
    <col min="8704" max="8704" width="2.375" style="25" customWidth="1"/>
    <col min="8705" max="8706" width="8.375" style="25" customWidth="1"/>
    <col min="8707" max="8708" width="17.375" style="25" customWidth="1"/>
    <col min="8709" max="8709" width="0.375" style="25" customWidth="1"/>
    <col min="8710" max="8710" width="12.375" style="25" bestFit="1" customWidth="1"/>
    <col min="8711" max="8957" width="9.375" style="25"/>
    <col min="8958" max="8958" width="12.375" style="25" customWidth="1"/>
    <col min="8959" max="8959" width="34.375" style="25" customWidth="1"/>
    <col min="8960" max="8960" width="2.375" style="25" customWidth="1"/>
    <col min="8961" max="8962" width="8.375" style="25" customWidth="1"/>
    <col min="8963" max="8964" width="17.375" style="25" customWidth="1"/>
    <col min="8965" max="8965" width="0.375" style="25" customWidth="1"/>
    <col min="8966" max="8966" width="12.375" style="25" bestFit="1" customWidth="1"/>
    <col min="8967" max="9213" width="9.375" style="25"/>
    <col min="9214" max="9214" width="12.375" style="25" customWidth="1"/>
    <col min="9215" max="9215" width="34.375" style="25" customWidth="1"/>
    <col min="9216" max="9216" width="2.375" style="25" customWidth="1"/>
    <col min="9217" max="9218" width="8.375" style="25" customWidth="1"/>
    <col min="9219" max="9220" width="17.375" style="25" customWidth="1"/>
    <col min="9221" max="9221" width="0.375" style="25" customWidth="1"/>
    <col min="9222" max="9222" width="12.375" style="25" bestFit="1" customWidth="1"/>
    <col min="9223" max="9469" width="9.375" style="25"/>
    <col min="9470" max="9470" width="12.375" style="25" customWidth="1"/>
    <col min="9471" max="9471" width="34.375" style="25" customWidth="1"/>
    <col min="9472" max="9472" width="2.375" style="25" customWidth="1"/>
    <col min="9473" max="9474" width="8.375" style="25" customWidth="1"/>
    <col min="9475" max="9476" width="17.375" style="25" customWidth="1"/>
    <col min="9477" max="9477" width="0.375" style="25" customWidth="1"/>
    <col min="9478" max="9478" width="12.375" style="25" bestFit="1" customWidth="1"/>
    <col min="9479" max="9725" width="9.375" style="25"/>
    <col min="9726" max="9726" width="12.375" style="25" customWidth="1"/>
    <col min="9727" max="9727" width="34.375" style="25" customWidth="1"/>
    <col min="9728" max="9728" width="2.375" style="25" customWidth="1"/>
    <col min="9729" max="9730" width="8.375" style="25" customWidth="1"/>
    <col min="9731" max="9732" width="17.375" style="25" customWidth="1"/>
    <col min="9733" max="9733" width="0.375" style="25" customWidth="1"/>
    <col min="9734" max="9734" width="12.375" style="25" bestFit="1" customWidth="1"/>
    <col min="9735" max="9981" width="9.375" style="25"/>
    <col min="9982" max="9982" width="12.375" style="25" customWidth="1"/>
    <col min="9983" max="9983" width="34.375" style="25" customWidth="1"/>
    <col min="9984" max="9984" width="2.375" style="25" customWidth="1"/>
    <col min="9985" max="9986" width="8.375" style="25" customWidth="1"/>
    <col min="9987" max="9988" width="17.375" style="25" customWidth="1"/>
    <col min="9989" max="9989" width="0.375" style="25" customWidth="1"/>
    <col min="9990" max="9990" width="12.375" style="25" bestFit="1" customWidth="1"/>
    <col min="9991" max="10237" width="9.375" style="25"/>
    <col min="10238" max="10238" width="12.375" style="25" customWidth="1"/>
    <col min="10239" max="10239" width="34.375" style="25" customWidth="1"/>
    <col min="10240" max="10240" width="2.375" style="25" customWidth="1"/>
    <col min="10241" max="10242" width="8.375" style="25" customWidth="1"/>
    <col min="10243" max="10244" width="17.375" style="25" customWidth="1"/>
    <col min="10245" max="10245" width="0.375" style="25" customWidth="1"/>
    <col min="10246" max="10246" width="12.375" style="25" bestFit="1" customWidth="1"/>
    <col min="10247" max="10493" width="9.375" style="25"/>
    <col min="10494" max="10494" width="12.375" style="25" customWidth="1"/>
    <col min="10495" max="10495" width="34.375" style="25" customWidth="1"/>
    <col min="10496" max="10496" width="2.375" style="25" customWidth="1"/>
    <col min="10497" max="10498" width="8.375" style="25" customWidth="1"/>
    <col min="10499" max="10500" width="17.375" style="25" customWidth="1"/>
    <col min="10501" max="10501" width="0.375" style="25" customWidth="1"/>
    <col min="10502" max="10502" width="12.375" style="25" bestFit="1" customWidth="1"/>
    <col min="10503" max="10749" width="9.375" style="25"/>
    <col min="10750" max="10750" width="12.375" style="25" customWidth="1"/>
    <col min="10751" max="10751" width="34.375" style="25" customWidth="1"/>
    <col min="10752" max="10752" width="2.375" style="25" customWidth="1"/>
    <col min="10753" max="10754" width="8.375" style="25" customWidth="1"/>
    <col min="10755" max="10756" width="17.375" style="25" customWidth="1"/>
    <col min="10757" max="10757" width="0.375" style="25" customWidth="1"/>
    <col min="10758" max="10758" width="12.375" style="25" bestFit="1" customWidth="1"/>
    <col min="10759" max="11005" width="9.375" style="25"/>
    <col min="11006" max="11006" width="12.375" style="25" customWidth="1"/>
    <col min="11007" max="11007" width="34.375" style="25" customWidth="1"/>
    <col min="11008" max="11008" width="2.375" style="25" customWidth="1"/>
    <col min="11009" max="11010" width="8.375" style="25" customWidth="1"/>
    <col min="11011" max="11012" width="17.375" style="25" customWidth="1"/>
    <col min="11013" max="11013" width="0.375" style="25" customWidth="1"/>
    <col min="11014" max="11014" width="12.375" style="25" bestFit="1" customWidth="1"/>
    <col min="11015" max="11261" width="9.375" style="25"/>
    <col min="11262" max="11262" width="12.375" style="25" customWidth="1"/>
    <col min="11263" max="11263" width="34.375" style="25" customWidth="1"/>
    <col min="11264" max="11264" width="2.375" style="25" customWidth="1"/>
    <col min="11265" max="11266" width="8.375" style="25" customWidth="1"/>
    <col min="11267" max="11268" width="17.375" style="25" customWidth="1"/>
    <col min="11269" max="11269" width="0.375" style="25" customWidth="1"/>
    <col min="11270" max="11270" width="12.375" style="25" bestFit="1" customWidth="1"/>
    <col min="11271" max="11517" width="9.375" style="25"/>
    <col min="11518" max="11518" width="12.375" style="25" customWidth="1"/>
    <col min="11519" max="11519" width="34.375" style="25" customWidth="1"/>
    <col min="11520" max="11520" width="2.375" style="25" customWidth="1"/>
    <col min="11521" max="11522" width="8.375" style="25" customWidth="1"/>
    <col min="11523" max="11524" width="17.375" style="25" customWidth="1"/>
    <col min="11525" max="11525" width="0.375" style="25" customWidth="1"/>
    <col min="11526" max="11526" width="12.375" style="25" bestFit="1" customWidth="1"/>
    <col min="11527" max="11773" width="9.375" style="25"/>
    <col min="11774" max="11774" width="12.375" style="25" customWidth="1"/>
    <col min="11775" max="11775" width="34.375" style="25" customWidth="1"/>
    <col min="11776" max="11776" width="2.375" style="25" customWidth="1"/>
    <col min="11777" max="11778" width="8.375" style="25" customWidth="1"/>
    <col min="11779" max="11780" width="17.375" style="25" customWidth="1"/>
    <col min="11781" max="11781" width="0.375" style="25" customWidth="1"/>
    <col min="11782" max="11782" width="12.375" style="25" bestFit="1" customWidth="1"/>
    <col min="11783" max="12029" width="9.375" style="25"/>
    <col min="12030" max="12030" width="12.375" style="25" customWidth="1"/>
    <col min="12031" max="12031" width="34.375" style="25" customWidth="1"/>
    <col min="12032" max="12032" width="2.375" style="25" customWidth="1"/>
    <col min="12033" max="12034" width="8.375" style="25" customWidth="1"/>
    <col min="12035" max="12036" width="17.375" style="25" customWidth="1"/>
    <col min="12037" max="12037" width="0.375" style="25" customWidth="1"/>
    <col min="12038" max="12038" width="12.375" style="25" bestFit="1" customWidth="1"/>
    <col min="12039" max="12285" width="9.375" style="25"/>
    <col min="12286" max="12286" width="12.375" style="25" customWidth="1"/>
    <col min="12287" max="12287" width="34.375" style="25" customWidth="1"/>
    <col min="12288" max="12288" width="2.375" style="25" customWidth="1"/>
    <col min="12289" max="12290" width="8.375" style="25" customWidth="1"/>
    <col min="12291" max="12292" width="17.375" style="25" customWidth="1"/>
    <col min="12293" max="12293" width="0.375" style="25" customWidth="1"/>
    <col min="12294" max="12294" width="12.375" style="25" bestFit="1" customWidth="1"/>
    <col min="12295" max="12541" width="9.375" style="25"/>
    <col min="12542" max="12542" width="12.375" style="25" customWidth="1"/>
    <col min="12543" max="12543" width="34.375" style="25" customWidth="1"/>
    <col min="12544" max="12544" width="2.375" style="25" customWidth="1"/>
    <col min="12545" max="12546" width="8.375" style="25" customWidth="1"/>
    <col min="12547" max="12548" width="17.375" style="25" customWidth="1"/>
    <col min="12549" max="12549" width="0.375" style="25" customWidth="1"/>
    <col min="12550" max="12550" width="12.375" style="25" bestFit="1" customWidth="1"/>
    <col min="12551" max="12797" width="9.375" style="25"/>
    <col min="12798" max="12798" width="12.375" style="25" customWidth="1"/>
    <col min="12799" max="12799" width="34.375" style="25" customWidth="1"/>
    <col min="12800" max="12800" width="2.375" style="25" customWidth="1"/>
    <col min="12801" max="12802" width="8.375" style="25" customWidth="1"/>
    <col min="12803" max="12804" width="17.375" style="25" customWidth="1"/>
    <col min="12805" max="12805" width="0.375" style="25" customWidth="1"/>
    <col min="12806" max="12806" width="12.375" style="25" bestFit="1" customWidth="1"/>
    <col min="12807" max="13053" width="9.375" style="25"/>
    <col min="13054" max="13054" width="12.375" style="25" customWidth="1"/>
    <col min="13055" max="13055" width="34.375" style="25" customWidth="1"/>
    <col min="13056" max="13056" width="2.375" style="25" customWidth="1"/>
    <col min="13057" max="13058" width="8.375" style="25" customWidth="1"/>
    <col min="13059" max="13060" width="17.375" style="25" customWidth="1"/>
    <col min="13061" max="13061" width="0.375" style="25" customWidth="1"/>
    <col min="13062" max="13062" width="12.375" style="25" bestFit="1" customWidth="1"/>
    <col min="13063" max="13309" width="9.375" style="25"/>
    <col min="13310" max="13310" width="12.375" style="25" customWidth="1"/>
    <col min="13311" max="13311" width="34.375" style="25" customWidth="1"/>
    <col min="13312" max="13312" width="2.375" style="25" customWidth="1"/>
    <col min="13313" max="13314" width="8.375" style="25" customWidth="1"/>
    <col min="13315" max="13316" width="17.375" style="25" customWidth="1"/>
    <col min="13317" max="13317" width="0.375" style="25" customWidth="1"/>
    <col min="13318" max="13318" width="12.375" style="25" bestFit="1" customWidth="1"/>
    <col min="13319" max="13565" width="9.375" style="25"/>
    <col min="13566" max="13566" width="12.375" style="25" customWidth="1"/>
    <col min="13567" max="13567" width="34.375" style="25" customWidth="1"/>
    <col min="13568" max="13568" width="2.375" style="25" customWidth="1"/>
    <col min="13569" max="13570" width="8.375" style="25" customWidth="1"/>
    <col min="13571" max="13572" width="17.375" style="25" customWidth="1"/>
    <col min="13573" max="13573" width="0.375" style="25" customWidth="1"/>
    <col min="13574" max="13574" width="12.375" style="25" bestFit="1" customWidth="1"/>
    <col min="13575" max="13821" width="9.375" style="25"/>
    <col min="13822" max="13822" width="12.375" style="25" customWidth="1"/>
    <col min="13823" max="13823" width="34.375" style="25" customWidth="1"/>
    <col min="13824" max="13824" width="2.375" style="25" customWidth="1"/>
    <col min="13825" max="13826" width="8.375" style="25" customWidth="1"/>
    <col min="13827" max="13828" width="17.375" style="25" customWidth="1"/>
    <col min="13829" max="13829" width="0.375" style="25" customWidth="1"/>
    <col min="13830" max="13830" width="12.375" style="25" bestFit="1" customWidth="1"/>
    <col min="13831" max="14077" width="9.375" style="25"/>
    <col min="14078" max="14078" width="12.375" style="25" customWidth="1"/>
    <col min="14079" max="14079" width="34.375" style="25" customWidth="1"/>
    <col min="14080" max="14080" width="2.375" style="25" customWidth="1"/>
    <col min="14081" max="14082" width="8.375" style="25" customWidth="1"/>
    <col min="14083" max="14084" width="17.375" style="25" customWidth="1"/>
    <col min="14085" max="14085" width="0.375" style="25" customWidth="1"/>
    <col min="14086" max="14086" width="12.375" style="25" bestFit="1" customWidth="1"/>
    <col min="14087" max="14333" width="9.375" style="25"/>
    <col min="14334" max="14334" width="12.375" style="25" customWidth="1"/>
    <col min="14335" max="14335" width="34.375" style="25" customWidth="1"/>
    <col min="14336" max="14336" width="2.375" style="25" customWidth="1"/>
    <col min="14337" max="14338" width="8.375" style="25" customWidth="1"/>
    <col min="14339" max="14340" width="17.375" style="25" customWidth="1"/>
    <col min="14341" max="14341" width="0.375" style="25" customWidth="1"/>
    <col min="14342" max="14342" width="12.375" style="25" bestFit="1" customWidth="1"/>
    <col min="14343" max="14589" width="9.375" style="25"/>
    <col min="14590" max="14590" width="12.375" style="25" customWidth="1"/>
    <col min="14591" max="14591" width="34.375" style="25" customWidth="1"/>
    <col min="14592" max="14592" width="2.375" style="25" customWidth="1"/>
    <col min="14593" max="14594" width="8.375" style="25" customWidth="1"/>
    <col min="14595" max="14596" width="17.375" style="25" customWidth="1"/>
    <col min="14597" max="14597" width="0.375" style="25" customWidth="1"/>
    <col min="14598" max="14598" width="12.375" style="25" bestFit="1" customWidth="1"/>
    <col min="14599" max="14845" width="9.375" style="25"/>
    <col min="14846" max="14846" width="12.375" style="25" customWidth="1"/>
    <col min="14847" max="14847" width="34.375" style="25" customWidth="1"/>
    <col min="14848" max="14848" width="2.375" style="25" customWidth="1"/>
    <col min="14849" max="14850" width="8.375" style="25" customWidth="1"/>
    <col min="14851" max="14852" width="17.375" style="25" customWidth="1"/>
    <col min="14853" max="14853" width="0.375" style="25" customWidth="1"/>
    <col min="14854" max="14854" width="12.375" style="25" bestFit="1" customWidth="1"/>
    <col min="14855" max="15101" width="9.375" style="25"/>
    <col min="15102" max="15102" width="12.375" style="25" customWidth="1"/>
    <col min="15103" max="15103" width="34.375" style="25" customWidth="1"/>
    <col min="15104" max="15104" width="2.375" style="25" customWidth="1"/>
    <col min="15105" max="15106" width="8.375" style="25" customWidth="1"/>
    <col min="15107" max="15108" width="17.375" style="25" customWidth="1"/>
    <col min="15109" max="15109" width="0.375" style="25" customWidth="1"/>
    <col min="15110" max="15110" width="12.375" style="25" bestFit="1" customWidth="1"/>
    <col min="15111" max="15357" width="9.375" style="25"/>
    <col min="15358" max="15358" width="12.375" style="25" customWidth="1"/>
    <col min="15359" max="15359" width="34.375" style="25" customWidth="1"/>
    <col min="15360" max="15360" width="2.375" style="25" customWidth="1"/>
    <col min="15361" max="15362" width="8.375" style="25" customWidth="1"/>
    <col min="15363" max="15364" width="17.375" style="25" customWidth="1"/>
    <col min="15365" max="15365" width="0.375" style="25" customWidth="1"/>
    <col min="15366" max="15366" width="12.375" style="25" bestFit="1" customWidth="1"/>
    <col min="15367" max="15613" width="9.375" style="25"/>
    <col min="15614" max="15614" width="12.375" style="25" customWidth="1"/>
    <col min="15615" max="15615" width="34.375" style="25" customWidth="1"/>
    <col min="15616" max="15616" width="2.375" style="25" customWidth="1"/>
    <col min="15617" max="15618" width="8.375" style="25" customWidth="1"/>
    <col min="15619" max="15620" width="17.375" style="25" customWidth="1"/>
    <col min="15621" max="15621" width="0.375" style="25" customWidth="1"/>
    <col min="15622" max="15622" width="12.375" style="25" bestFit="1" customWidth="1"/>
    <col min="15623" max="15869" width="9.375" style="25"/>
    <col min="15870" max="15870" width="12.375" style="25" customWidth="1"/>
    <col min="15871" max="15871" width="34.375" style="25" customWidth="1"/>
    <col min="15872" max="15872" width="2.375" style="25" customWidth="1"/>
    <col min="15873" max="15874" width="8.375" style="25" customWidth="1"/>
    <col min="15875" max="15876" width="17.375" style="25" customWidth="1"/>
    <col min="15877" max="15877" width="0.375" style="25" customWidth="1"/>
    <col min="15878" max="15878" width="12.375" style="25" bestFit="1" customWidth="1"/>
    <col min="15879" max="16125" width="9.375" style="25"/>
    <col min="16126" max="16126" width="12.375" style="25" customWidth="1"/>
    <col min="16127" max="16127" width="34.375" style="25" customWidth="1"/>
    <col min="16128" max="16128" width="2.375" style="25" customWidth="1"/>
    <col min="16129" max="16130" width="8.375" style="25" customWidth="1"/>
    <col min="16131" max="16132" width="17.375" style="25" customWidth="1"/>
    <col min="16133" max="16133" width="0.375" style="25" customWidth="1"/>
    <col min="16134" max="16134" width="12.375" style="25" bestFit="1" customWidth="1"/>
    <col min="16135" max="16384" width="9.375" style="25"/>
  </cols>
  <sheetData>
    <row r="1" spans="1:15" ht="4.5" customHeight="1" x14ac:dyDescent="0.2"/>
    <row r="2" spans="1:15" x14ac:dyDescent="0.2">
      <c r="B2" s="24" t="s">
        <v>102</v>
      </c>
      <c r="C2" s="24"/>
      <c r="D2" s="24"/>
      <c r="E2" s="24"/>
      <c r="F2" s="24"/>
      <c r="G2" s="24"/>
      <c r="H2" s="24"/>
      <c r="I2" s="24"/>
      <c r="J2" s="24"/>
    </row>
    <row r="3" spans="1:15" x14ac:dyDescent="0.2">
      <c r="B3" s="31" t="str">
        <f>'التدفقات النقدية'!B2:E2</f>
        <v>شركة شخص واحد - شركــــــــــــــــــــــــة ذات مسئوليــــــــــــــــــــــــــــة محدودة أجنبية</v>
      </c>
      <c r="C3" s="31"/>
      <c r="D3" s="24"/>
      <c r="E3" s="24"/>
      <c r="F3" s="24"/>
      <c r="G3" s="24"/>
      <c r="H3" s="24"/>
      <c r="I3" s="24"/>
      <c r="J3" s="24"/>
    </row>
    <row r="4" spans="1:15" x14ac:dyDescent="0.2">
      <c r="B4" s="26" t="s">
        <v>146</v>
      </c>
      <c r="C4" s="26"/>
      <c r="D4" s="25"/>
      <c r="E4" s="25"/>
      <c r="F4" s="26"/>
      <c r="G4" s="26"/>
      <c r="H4" s="26"/>
      <c r="I4" s="26"/>
      <c r="J4" s="26"/>
    </row>
    <row r="5" spans="1:15" x14ac:dyDescent="0.2">
      <c r="B5" s="32" t="s">
        <v>19</v>
      </c>
      <c r="C5" s="32"/>
      <c r="D5" s="27"/>
      <c r="E5" s="27"/>
      <c r="F5" s="27"/>
      <c r="G5" s="27"/>
      <c r="H5" s="27"/>
      <c r="I5" s="27"/>
      <c r="J5" s="27"/>
    </row>
    <row r="6" spans="1:15" s="37" customFormat="1" ht="9.75" customHeight="1" x14ac:dyDescent="0.2">
      <c r="A6" s="25"/>
      <c r="B6" s="35"/>
      <c r="C6" s="35"/>
      <c r="D6" s="35"/>
      <c r="E6" s="35"/>
      <c r="F6" s="35"/>
      <c r="G6" s="35"/>
      <c r="H6" s="35"/>
      <c r="I6" s="35"/>
      <c r="J6" s="35"/>
      <c r="K6" s="25"/>
    </row>
    <row r="7" spans="1:15" s="37" customFormat="1" x14ac:dyDescent="0.2">
      <c r="A7" s="25"/>
      <c r="B7" s="38" t="s">
        <v>235</v>
      </c>
      <c r="C7" s="25"/>
      <c r="D7" s="89"/>
      <c r="E7" s="25"/>
      <c r="G7" s="25"/>
      <c r="H7" s="39" t="s">
        <v>141</v>
      </c>
      <c r="I7" s="25"/>
      <c r="J7" s="39" t="s">
        <v>72</v>
      </c>
      <c r="K7" s="25"/>
    </row>
    <row r="8" spans="1:15" s="37" customFormat="1" ht="33.75" customHeight="1" x14ac:dyDescent="0.2">
      <c r="A8" s="25"/>
      <c r="B8" s="89" t="s">
        <v>43</v>
      </c>
      <c r="C8" s="89"/>
      <c r="D8" s="89"/>
      <c r="E8" s="89"/>
      <c r="G8" s="93"/>
      <c r="H8" s="85">
        <f>SUMIF('Trial Balance'!I:I,'5-6-7'!B8,'Trial Balance'!J:J)</f>
        <v>12874</v>
      </c>
      <c r="J8" s="85">
        <v>638746</v>
      </c>
      <c r="K8" s="25"/>
      <c r="N8" s="85">
        <f>SUMIF('Trial Balance'!N:N,'5-6-7'!B8,'Trial Balance'!B:B)</f>
        <v>638746.38</v>
      </c>
      <c r="O8" s="34">
        <f>J8-N8</f>
        <v>-0.38000000000465661</v>
      </c>
    </row>
    <row r="9" spans="1:15" s="37" customFormat="1" ht="27" customHeight="1" thickBot="1" x14ac:dyDescent="0.25">
      <c r="A9" s="25"/>
      <c r="B9" s="89"/>
      <c r="C9" s="89"/>
      <c r="D9" s="89"/>
      <c r="E9" s="89"/>
      <c r="G9" s="86"/>
      <c r="H9" s="87">
        <f>SUM(H8:H8)</f>
        <v>12874</v>
      </c>
      <c r="J9" s="87">
        <f>SUM(J8:J8)</f>
        <v>638746</v>
      </c>
      <c r="K9" s="25"/>
    </row>
    <row r="10" spans="1:15" s="37" customFormat="1" ht="11.25" customHeight="1" thickTop="1" x14ac:dyDescent="0.2">
      <c r="A10" s="25"/>
      <c r="B10" s="89"/>
      <c r="C10" s="89"/>
      <c r="D10" s="89"/>
      <c r="E10" s="89"/>
      <c r="G10" s="86"/>
      <c r="H10" s="84"/>
      <c r="J10" s="84"/>
      <c r="K10" s="25"/>
    </row>
    <row r="11" spans="1:15" ht="38.25" customHeight="1" x14ac:dyDescent="0.2">
      <c r="B11" s="44" t="s">
        <v>67</v>
      </c>
      <c r="C11" s="44"/>
      <c r="D11" s="35"/>
      <c r="E11" s="35"/>
      <c r="G11" s="93"/>
      <c r="H11" s="39" t="s">
        <v>141</v>
      </c>
      <c r="J11" s="39" t="s">
        <v>72</v>
      </c>
    </row>
    <row r="12" spans="1:15" ht="26.25" customHeight="1" x14ac:dyDescent="0.2">
      <c r="B12" s="21" t="s">
        <v>79</v>
      </c>
      <c r="C12" s="21"/>
      <c r="D12" s="21"/>
      <c r="E12" s="21"/>
      <c r="G12" s="86"/>
      <c r="H12" s="85">
        <f>SUMIF('Trial Balance'!I:I,'5-6-7'!B12,'Trial Balance'!J:J)</f>
        <v>85134</v>
      </c>
      <c r="J12" s="85">
        <v>46417</v>
      </c>
      <c r="N12" s="85">
        <f>SUMIF('Trial Balance'!N:N,'5-6-7'!B12,'Trial Balance'!B:B)</f>
        <v>46417</v>
      </c>
      <c r="O12" s="34">
        <f>J12-N12</f>
        <v>0</v>
      </c>
    </row>
    <row r="13" spans="1:15" ht="26.25" customHeight="1" x14ac:dyDescent="0.2">
      <c r="B13" s="40" t="s">
        <v>139</v>
      </c>
      <c r="C13" s="40"/>
      <c r="D13" s="40"/>
      <c r="E13" s="21"/>
      <c r="G13" s="86"/>
      <c r="H13" s="85">
        <f>SUMIF('Trial Balance'!I:I,'5-6-7'!B13,'Trial Balance'!J:J)</f>
        <v>0</v>
      </c>
      <c r="J13" s="85">
        <v>53134</v>
      </c>
      <c r="N13" s="85">
        <f>SUMIF('Trial Balance'!N:N,'5-6-7'!B13,'Trial Balance'!B:B)</f>
        <v>53133.97</v>
      </c>
      <c r="O13" s="34">
        <f t="shared" ref="O13:O14" si="0">J13-N13</f>
        <v>2.9999999998835847E-2</v>
      </c>
    </row>
    <row r="14" spans="1:15" ht="26.25" customHeight="1" x14ac:dyDescent="0.2">
      <c r="B14" s="21" t="s">
        <v>80</v>
      </c>
      <c r="C14" s="21"/>
      <c r="D14" s="21"/>
      <c r="E14" s="21"/>
      <c r="G14" s="86"/>
      <c r="H14" s="85">
        <f>SUMIF('Trial Balance'!I:I,'5-6-7'!B14,'Trial Balance'!J:J)</f>
        <v>9600</v>
      </c>
      <c r="J14" s="85">
        <v>10000</v>
      </c>
      <c r="N14" s="85">
        <f>SUMIF('Trial Balance'!N:N,'5-6-7'!B14,'Trial Balance'!B:B)</f>
        <v>10000.219999999999</v>
      </c>
      <c r="O14" s="34">
        <f t="shared" si="0"/>
        <v>-0.21999999999934516</v>
      </c>
    </row>
    <row r="15" spans="1:15" ht="26.25" customHeight="1" thickBot="1" x14ac:dyDescent="0.25">
      <c r="B15" s="89"/>
      <c r="C15" s="89"/>
      <c r="D15" s="89"/>
      <c r="E15" s="89"/>
      <c r="G15" s="86"/>
      <c r="H15" s="87">
        <f>SUM(H12:H14)</f>
        <v>94734</v>
      </c>
      <c r="J15" s="87">
        <f>SUM(J12:J14)</f>
        <v>109551</v>
      </c>
    </row>
    <row r="16" spans="1:15" ht="21" thickTop="1" x14ac:dyDescent="0.2">
      <c r="B16" s="38" t="s">
        <v>71</v>
      </c>
      <c r="C16" s="38"/>
      <c r="D16" s="89"/>
      <c r="E16" s="89"/>
      <c r="F16" s="84"/>
      <c r="G16" s="86"/>
      <c r="H16" s="84"/>
      <c r="J16" s="84"/>
    </row>
    <row r="17" spans="2:15" ht="34.5" customHeight="1" x14ac:dyDescent="0.2">
      <c r="B17" s="156" t="s">
        <v>125</v>
      </c>
      <c r="C17" s="156"/>
      <c r="D17" s="156"/>
      <c r="E17" s="156"/>
      <c r="F17" s="156"/>
      <c r="G17" s="156"/>
      <c r="H17" s="156"/>
      <c r="I17" s="156"/>
      <c r="J17" s="156"/>
    </row>
    <row r="18" spans="2:15" x14ac:dyDescent="0.2">
      <c r="B18" s="41" t="s">
        <v>31</v>
      </c>
      <c r="C18" s="41"/>
      <c r="D18" s="89"/>
      <c r="E18" s="89"/>
      <c r="F18" s="84"/>
      <c r="G18" s="86"/>
      <c r="H18" s="86"/>
      <c r="I18" s="86"/>
      <c r="J18" s="84"/>
    </row>
    <row r="19" spans="2:15" ht="23.25" customHeight="1" x14ac:dyDescent="0.2">
      <c r="B19" s="157" t="s">
        <v>147</v>
      </c>
      <c r="C19" s="157"/>
      <c r="D19" s="157"/>
      <c r="E19" s="157"/>
      <c r="F19" s="157"/>
      <c r="G19" s="157"/>
      <c r="H19" s="157"/>
      <c r="I19" s="157"/>
      <c r="J19" s="157"/>
    </row>
    <row r="20" spans="2:15" ht="22.5" customHeight="1" x14ac:dyDescent="0.2">
      <c r="B20" s="113"/>
      <c r="C20" s="113"/>
      <c r="D20" s="113"/>
      <c r="E20" s="113"/>
      <c r="F20" s="113"/>
      <c r="G20" s="113"/>
      <c r="H20" s="160" t="s">
        <v>55</v>
      </c>
      <c r="I20" s="160"/>
      <c r="J20" s="160"/>
    </row>
    <row r="21" spans="2:15" ht="29.25" customHeight="1" x14ac:dyDescent="0.2">
      <c r="B21" s="114" t="s">
        <v>32</v>
      </c>
      <c r="C21" s="94"/>
      <c r="D21" s="114" t="s">
        <v>33</v>
      </c>
      <c r="E21" s="89"/>
      <c r="F21" s="114" t="s">
        <v>34</v>
      </c>
      <c r="G21" s="86"/>
      <c r="H21" s="101" t="s">
        <v>141</v>
      </c>
      <c r="I21" s="86"/>
      <c r="J21" s="101" t="s">
        <v>72</v>
      </c>
    </row>
    <row r="22" spans="2:15" ht="29.25" customHeight="1" x14ac:dyDescent="0.2">
      <c r="B22" s="109" t="s">
        <v>82</v>
      </c>
      <c r="C22" s="109"/>
      <c r="D22" s="161" t="s">
        <v>35</v>
      </c>
      <c r="E22" s="89"/>
      <c r="F22" s="92" t="s">
        <v>48</v>
      </c>
      <c r="G22" s="86"/>
      <c r="H22" s="46">
        <f>SUMIF('Trial Balance'!I:I,'5-6-7'!B22,'Trial Balance'!L:L)</f>
        <v>60996</v>
      </c>
      <c r="I22" s="86"/>
      <c r="J22" s="46">
        <v>430933</v>
      </c>
    </row>
    <row r="23" spans="2:15" ht="21.6" customHeight="1" x14ac:dyDescent="0.2">
      <c r="B23" s="95"/>
      <c r="C23" s="95"/>
      <c r="D23" s="162"/>
      <c r="E23" s="89"/>
      <c r="F23" s="92" t="s">
        <v>54</v>
      </c>
      <c r="G23" s="86"/>
      <c r="H23" s="46">
        <f>-SUMIF('Trial Balance'!I:I,'5-6-7'!B22,'Trial Balance'!K:K)</f>
        <v>-171275</v>
      </c>
      <c r="I23" s="86"/>
      <c r="J23" s="46">
        <v>-112490</v>
      </c>
    </row>
    <row r="24" spans="2:15" x14ac:dyDescent="0.2">
      <c r="B24" s="162" t="s">
        <v>83</v>
      </c>
      <c r="C24" s="95"/>
      <c r="D24" s="163" t="s">
        <v>137</v>
      </c>
      <c r="E24" s="89"/>
      <c r="F24" s="92" t="s">
        <v>48</v>
      </c>
      <c r="G24" s="86"/>
      <c r="H24" s="46">
        <f>SUMIF('Trial Balance'!I:I,'5-6-7'!B24,'Trial Balance'!L:L)</f>
        <v>0</v>
      </c>
      <c r="I24" s="86"/>
      <c r="J24" s="46">
        <v>0</v>
      </c>
    </row>
    <row r="25" spans="2:15" x14ac:dyDescent="0.2">
      <c r="B25" s="162"/>
      <c r="C25" s="95"/>
      <c r="D25" s="163"/>
      <c r="E25" s="89"/>
      <c r="F25" s="92" t="s">
        <v>138</v>
      </c>
      <c r="G25" s="86"/>
      <c r="H25" s="46">
        <f>-H13</f>
        <v>0</v>
      </c>
      <c r="I25" s="86"/>
      <c r="J25" s="46">
        <v>-53134</v>
      </c>
    </row>
    <row r="26" spans="2:15" ht="6.75" customHeight="1" x14ac:dyDescent="0.2">
      <c r="B26" s="89"/>
      <c r="C26" s="89"/>
      <c r="D26" s="89"/>
      <c r="E26" s="89"/>
      <c r="F26" s="84"/>
      <c r="G26" s="86"/>
      <c r="H26" s="86"/>
      <c r="I26" s="86"/>
      <c r="J26" s="84"/>
    </row>
    <row r="27" spans="2:15" ht="30.75" customHeight="1" x14ac:dyDescent="0.2">
      <c r="B27" s="158" t="s">
        <v>77</v>
      </c>
      <c r="C27" s="158"/>
      <c r="D27" s="158"/>
      <c r="E27" s="158"/>
      <c r="F27" s="158"/>
      <c r="G27" s="40"/>
      <c r="H27" s="40"/>
      <c r="I27" s="40"/>
      <c r="J27" s="40"/>
    </row>
    <row r="28" spans="2:15" ht="30.75" customHeight="1" x14ac:dyDescent="0.2">
      <c r="B28" s="83" t="s">
        <v>228</v>
      </c>
      <c r="C28" s="89"/>
      <c r="D28" s="89"/>
      <c r="E28" s="89"/>
      <c r="F28" s="84"/>
      <c r="G28" s="86"/>
      <c r="H28" s="39" t="s">
        <v>141</v>
      </c>
      <c r="J28" s="39" t="s">
        <v>72</v>
      </c>
    </row>
    <row r="29" spans="2:15" ht="30.75" customHeight="1" x14ac:dyDescent="0.2">
      <c r="B29" s="109" t="s">
        <v>83</v>
      </c>
      <c r="C29" s="89"/>
      <c r="D29" s="89"/>
      <c r="E29" s="89"/>
      <c r="F29" s="84"/>
      <c r="G29" s="86"/>
      <c r="H29" s="85">
        <f>SUMIF('Trial Balance'!I:I,'5-6-7'!B29,'Trial Balance'!J:J)</f>
        <v>14</v>
      </c>
      <c r="J29" s="85">
        <v>14</v>
      </c>
      <c r="N29" s="85">
        <f>SUMIF('Trial Balance'!N:N,'5-6-7'!B29,'Trial Balance'!B:B)</f>
        <v>13.65</v>
      </c>
      <c r="O29" s="34">
        <f>J29-N29</f>
        <v>0.34999999999999964</v>
      </c>
    </row>
    <row r="30" spans="2:15" ht="30.75" customHeight="1" thickBot="1" x14ac:dyDescent="0.25">
      <c r="B30" s="89"/>
      <c r="C30" s="89"/>
      <c r="D30" s="89"/>
      <c r="E30" s="89"/>
      <c r="F30" s="84"/>
      <c r="G30" s="86"/>
      <c r="H30" s="96">
        <f>SUM(H29:H29)</f>
        <v>14</v>
      </c>
      <c r="J30" s="96">
        <f>SUM(J29:J29)</f>
        <v>14</v>
      </c>
    </row>
    <row r="31" spans="2:15" ht="12" customHeight="1" thickTop="1" x14ac:dyDescent="0.2">
      <c r="B31" s="89"/>
      <c r="C31" s="89"/>
      <c r="D31" s="89"/>
      <c r="E31" s="89"/>
      <c r="F31" s="84"/>
      <c r="G31" s="86"/>
      <c r="H31" s="84"/>
      <c r="J31" s="84"/>
    </row>
    <row r="32" spans="2:15" ht="27" customHeight="1" x14ac:dyDescent="0.2">
      <c r="B32" s="110" t="s">
        <v>79</v>
      </c>
      <c r="C32" s="89"/>
      <c r="D32" s="89"/>
      <c r="E32" s="89"/>
      <c r="F32" s="84"/>
      <c r="G32" s="86"/>
      <c r="H32" s="84"/>
      <c r="J32" s="84"/>
    </row>
    <row r="33" spans="2:15" ht="18" customHeight="1" x14ac:dyDescent="0.2">
      <c r="B33" s="89"/>
      <c r="C33" s="89"/>
      <c r="D33" s="89"/>
      <c r="E33" s="89"/>
      <c r="F33" s="84"/>
      <c r="G33" s="86"/>
      <c r="H33" s="39" t="s">
        <v>141</v>
      </c>
      <c r="J33" s="39" t="s">
        <v>72</v>
      </c>
    </row>
    <row r="34" spans="2:15" ht="18" customHeight="1" x14ac:dyDescent="0.2">
      <c r="B34" s="109" t="s">
        <v>83</v>
      </c>
      <c r="C34" s="89"/>
      <c r="D34" s="89"/>
      <c r="E34" s="89"/>
      <c r="F34" s="84"/>
      <c r="G34" s="86"/>
      <c r="H34" s="85">
        <f>H13</f>
        <v>0</v>
      </c>
      <c r="J34" s="85">
        <f>J13</f>
        <v>53134</v>
      </c>
      <c r="N34" s="85">
        <f>SUMIF('Trial Balance'!N:N,'5-6-7'!B34,'Trial Balance'!B:B)</f>
        <v>13.65</v>
      </c>
      <c r="O34" s="34">
        <f>J34-N34</f>
        <v>53120.35</v>
      </c>
    </row>
    <row r="35" spans="2:15" ht="18" customHeight="1" thickBot="1" x14ac:dyDescent="0.25">
      <c r="B35" s="89"/>
      <c r="C35" s="89"/>
      <c r="D35" s="89"/>
      <c r="E35" s="89"/>
      <c r="F35" s="84"/>
      <c r="G35" s="86"/>
      <c r="H35" s="96">
        <f>SUM(H34:H34)</f>
        <v>0</v>
      </c>
      <c r="J35" s="96">
        <f>SUM(J34:J34)</f>
        <v>53134</v>
      </c>
    </row>
    <row r="36" spans="2:15" ht="18" customHeight="1" thickTop="1" x14ac:dyDescent="0.2">
      <c r="B36" s="89"/>
      <c r="C36" s="89"/>
      <c r="D36" s="89"/>
      <c r="E36" s="89"/>
      <c r="F36" s="84"/>
      <c r="G36" s="86"/>
      <c r="H36" s="84"/>
      <c r="J36" s="84"/>
    </row>
    <row r="37" spans="2:15" ht="33.75" customHeight="1" x14ac:dyDescent="0.2">
      <c r="B37" s="83" t="s">
        <v>81</v>
      </c>
      <c r="C37" s="89"/>
      <c r="D37" s="89"/>
      <c r="E37" s="89"/>
      <c r="F37" s="84"/>
      <c r="G37" s="86"/>
      <c r="H37" s="39" t="s">
        <v>141</v>
      </c>
      <c r="J37" s="39" t="s">
        <v>72</v>
      </c>
    </row>
    <row r="38" spans="2:15" ht="33.75" customHeight="1" x14ac:dyDescent="0.2">
      <c r="B38" s="109" t="s">
        <v>82</v>
      </c>
      <c r="C38" s="89"/>
      <c r="D38" s="89"/>
      <c r="E38" s="89"/>
      <c r="F38" s="84"/>
      <c r="G38" s="86"/>
      <c r="H38" s="85">
        <f>-SUMIF('Trial Balance'!I:I,'5-6-7'!B38,'Trial Balance'!J:J)</f>
        <v>1806014</v>
      </c>
      <c r="J38" s="85">
        <v>1916292</v>
      </c>
      <c r="M38" s="34"/>
      <c r="N38" s="85">
        <f>-SUMIF('Trial Balance'!N:N,'5-6-7'!B38,'Trial Balance'!B:B)</f>
        <v>1916292.43</v>
      </c>
      <c r="O38" s="34">
        <f>J38-N38</f>
        <v>-0.42999999993480742</v>
      </c>
    </row>
    <row r="39" spans="2:15" ht="33.75" customHeight="1" thickBot="1" x14ac:dyDescent="0.25">
      <c r="B39" s="89"/>
      <c r="C39" s="89"/>
      <c r="D39" s="89"/>
      <c r="E39" s="89"/>
      <c r="F39" s="84"/>
      <c r="G39" s="86"/>
      <c r="H39" s="96">
        <f>SUM(H38:H38)</f>
        <v>1806014</v>
      </c>
      <c r="J39" s="96">
        <f>SUM(J38:J38)</f>
        <v>1916292</v>
      </c>
    </row>
    <row r="40" spans="2:15" ht="26.25" hidden="1" customHeight="1" thickTop="1" x14ac:dyDescent="0.2">
      <c r="B40" s="89"/>
      <c r="C40" s="89"/>
      <c r="D40" s="89"/>
      <c r="E40" s="89"/>
      <c r="F40" s="84"/>
      <c r="G40" s="86"/>
      <c r="H40" s="86"/>
      <c r="I40" s="86"/>
      <c r="J40" s="97"/>
    </row>
    <row r="41" spans="2:15" ht="26.25" hidden="1" customHeight="1" x14ac:dyDescent="0.2">
      <c r="B41" s="89"/>
      <c r="C41" s="89"/>
      <c r="D41" s="89"/>
      <c r="E41" s="89"/>
      <c r="F41" s="84"/>
      <c r="G41" s="86"/>
      <c r="H41" s="86"/>
      <c r="I41" s="86"/>
      <c r="J41" s="84"/>
    </row>
    <row r="42" spans="2:15" ht="27.75" customHeight="1" thickTop="1" x14ac:dyDescent="0.2">
      <c r="B42" s="47"/>
      <c r="C42" s="47"/>
      <c r="D42" s="47"/>
      <c r="E42" s="47"/>
      <c r="F42" s="98"/>
      <c r="G42" s="99"/>
      <c r="H42" s="99"/>
      <c r="I42" s="99"/>
      <c r="J42" s="98"/>
    </row>
    <row r="43" spans="2:15" x14ac:dyDescent="0.2">
      <c r="B43" s="159">
        <v>17</v>
      </c>
      <c r="C43" s="159"/>
      <c r="D43" s="159"/>
      <c r="E43" s="159"/>
      <c r="F43" s="159"/>
      <c r="G43" s="159"/>
      <c r="H43" s="159"/>
      <c r="I43" s="159"/>
      <c r="J43" s="159"/>
    </row>
    <row r="44" spans="2:15" x14ac:dyDescent="0.2">
      <c r="B44" s="82"/>
      <c r="C44" s="82"/>
      <c r="D44" s="82"/>
      <c r="E44" s="82"/>
      <c r="F44" s="82"/>
      <c r="G44" s="82"/>
      <c r="H44" s="82"/>
      <c r="I44" s="82"/>
      <c r="J44" s="82"/>
    </row>
  </sheetData>
  <customSheetViews>
    <customSheetView guid="{C4C54333-0C8B-484B-8210-F3D7E510C081}" scale="175" showGridLines="0" topLeftCell="A49">
      <selection activeCell="D11" sqref="D11"/>
      <pageMargins left="0.78740157480314965" right="0.19685039370078741" top="0.39370078740157483" bottom="0" header="0" footer="0"/>
      <printOptions horizontalCentered="1"/>
      <pageSetup paperSize="9" firstPageNumber="5" orientation="portrait" useFirstPageNumber="1" r:id="rId1"/>
      <headerFooter alignWithMargins="0">
        <oddFooter>&amp;Cصفحة &amp;P من &amp;N</oddFooter>
      </headerFooter>
    </customSheetView>
  </customSheetViews>
  <mergeCells count="8">
    <mergeCell ref="B17:J17"/>
    <mergeCell ref="B19:J19"/>
    <mergeCell ref="B27:F27"/>
    <mergeCell ref="B43:J43"/>
    <mergeCell ref="H20:J20"/>
    <mergeCell ref="D22:D23"/>
    <mergeCell ref="B24:B25"/>
    <mergeCell ref="D24:D25"/>
  </mergeCells>
  <printOptions horizontalCentered="1"/>
  <pageMargins left="0.39370078740157483" right="0.39370078740157483" top="0.62992125984251968" bottom="0" header="0" footer="0"/>
  <pageSetup paperSize="9" scale="80" firstPageNumber="5" orientation="portrait" useFirstPageNumber="1"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9"/>
  <sheetViews>
    <sheetView rightToLeft="1" topLeftCell="A19" zoomScale="90" zoomScaleNormal="90" zoomScaleSheetLayoutView="130" zoomScalePageLayoutView="90" workbookViewId="0">
      <selection activeCell="A37" sqref="A37:XFD37"/>
    </sheetView>
  </sheetViews>
  <sheetFormatPr defaultColWidth="9.375" defaultRowHeight="20.25" x14ac:dyDescent="0.2"/>
  <cols>
    <col min="1" max="1" width="2.125" style="25" customWidth="1"/>
    <col min="2" max="2" width="48" style="25" customWidth="1"/>
    <col min="3" max="3" width="2.125" style="33" customWidth="1"/>
    <col min="4" max="4" width="12.75" style="33" customWidth="1"/>
    <col min="5" max="5" width="2.125" style="33" customWidth="1"/>
    <col min="6" max="6" width="12.75" style="25" customWidth="1"/>
    <col min="7" max="7" width="2.125" style="25" customWidth="1"/>
    <col min="8" max="8" width="9.375" style="25"/>
    <col min="9" max="9" width="16.625" style="25" customWidth="1"/>
    <col min="10" max="10" width="0" style="25" hidden="1" customWidth="1"/>
    <col min="11" max="11" width="9.375" style="25"/>
    <col min="12" max="12" width="0" style="25" hidden="1" customWidth="1"/>
    <col min="13" max="248" width="9.375" style="25"/>
    <col min="249" max="249" width="12.375" style="25" customWidth="1"/>
    <col min="250" max="250" width="34.375" style="25" customWidth="1"/>
    <col min="251" max="251" width="2.375" style="25" customWidth="1"/>
    <col min="252" max="253" width="8.375" style="25" customWidth="1"/>
    <col min="254" max="255" width="17.375" style="25" customWidth="1"/>
    <col min="256" max="256" width="0.375" style="25" customWidth="1"/>
    <col min="257" max="257" width="12.375" style="25" bestFit="1" customWidth="1"/>
    <col min="258" max="504" width="9.375" style="25"/>
    <col min="505" max="505" width="12.375" style="25" customWidth="1"/>
    <col min="506" max="506" width="34.375" style="25" customWidth="1"/>
    <col min="507" max="507" width="2.375" style="25" customWidth="1"/>
    <col min="508" max="509" width="8.375" style="25" customWidth="1"/>
    <col min="510" max="511" width="17.375" style="25" customWidth="1"/>
    <col min="512" max="512" width="0.375" style="25" customWidth="1"/>
    <col min="513" max="513" width="12.375" style="25" bestFit="1" customWidth="1"/>
    <col min="514" max="760" width="9.375" style="25"/>
    <col min="761" max="761" width="12.375" style="25" customWidth="1"/>
    <col min="762" max="762" width="34.375" style="25" customWidth="1"/>
    <col min="763" max="763" width="2.375" style="25" customWidth="1"/>
    <col min="764" max="765" width="8.375" style="25" customWidth="1"/>
    <col min="766" max="767" width="17.375" style="25" customWidth="1"/>
    <col min="768" max="768" width="0.375" style="25" customWidth="1"/>
    <col min="769" max="769" width="12.375" style="25" bestFit="1" customWidth="1"/>
    <col min="770" max="1016" width="9.375" style="25"/>
    <col min="1017" max="1017" width="12.375" style="25" customWidth="1"/>
    <col min="1018" max="1018" width="34.375" style="25" customWidth="1"/>
    <col min="1019" max="1019" width="2.375" style="25" customWidth="1"/>
    <col min="1020" max="1021" width="8.375" style="25" customWidth="1"/>
    <col min="1022" max="1023" width="17.375" style="25" customWidth="1"/>
    <col min="1024" max="1024" width="0.375" style="25" customWidth="1"/>
    <col min="1025" max="1025" width="12.375" style="25" bestFit="1" customWidth="1"/>
    <col min="1026" max="1272" width="9.375" style="25"/>
    <col min="1273" max="1273" width="12.375" style="25" customWidth="1"/>
    <col min="1274" max="1274" width="34.375" style="25" customWidth="1"/>
    <col min="1275" max="1275" width="2.375" style="25" customWidth="1"/>
    <col min="1276" max="1277" width="8.375" style="25" customWidth="1"/>
    <col min="1278" max="1279" width="17.375" style="25" customWidth="1"/>
    <col min="1280" max="1280" width="0.375" style="25" customWidth="1"/>
    <col min="1281" max="1281" width="12.375" style="25" bestFit="1" customWidth="1"/>
    <col min="1282" max="1528" width="9.375" style="25"/>
    <col min="1529" max="1529" width="12.375" style="25" customWidth="1"/>
    <col min="1530" max="1530" width="34.375" style="25" customWidth="1"/>
    <col min="1531" max="1531" width="2.375" style="25" customWidth="1"/>
    <col min="1532" max="1533" width="8.375" style="25" customWidth="1"/>
    <col min="1534" max="1535" width="17.375" style="25" customWidth="1"/>
    <col min="1536" max="1536" width="0.375" style="25" customWidth="1"/>
    <col min="1537" max="1537" width="12.375" style="25" bestFit="1" customWidth="1"/>
    <col min="1538" max="1784" width="9.375" style="25"/>
    <col min="1785" max="1785" width="12.375" style="25" customWidth="1"/>
    <col min="1786" max="1786" width="34.375" style="25" customWidth="1"/>
    <col min="1787" max="1787" width="2.375" style="25" customWidth="1"/>
    <col min="1788" max="1789" width="8.375" style="25" customWidth="1"/>
    <col min="1790" max="1791" width="17.375" style="25" customWidth="1"/>
    <col min="1792" max="1792" width="0.375" style="25" customWidth="1"/>
    <col min="1793" max="1793" width="12.375" style="25" bestFit="1" customWidth="1"/>
    <col min="1794" max="2040" width="9.375" style="25"/>
    <col min="2041" max="2041" width="12.375" style="25" customWidth="1"/>
    <col min="2042" max="2042" width="34.375" style="25" customWidth="1"/>
    <col min="2043" max="2043" width="2.375" style="25" customWidth="1"/>
    <col min="2044" max="2045" width="8.375" style="25" customWidth="1"/>
    <col min="2046" max="2047" width="17.375" style="25" customWidth="1"/>
    <col min="2048" max="2048" width="0.375" style="25" customWidth="1"/>
    <col min="2049" max="2049" width="12.375" style="25" bestFit="1" customWidth="1"/>
    <col min="2050" max="2296" width="9.375" style="25"/>
    <col min="2297" max="2297" width="12.375" style="25" customWidth="1"/>
    <col min="2298" max="2298" width="34.375" style="25" customWidth="1"/>
    <col min="2299" max="2299" width="2.375" style="25" customWidth="1"/>
    <col min="2300" max="2301" width="8.375" style="25" customWidth="1"/>
    <col min="2302" max="2303" width="17.375" style="25" customWidth="1"/>
    <col min="2304" max="2304" width="0.375" style="25" customWidth="1"/>
    <col min="2305" max="2305" width="12.375" style="25" bestFit="1" customWidth="1"/>
    <col min="2306" max="2552" width="9.375" style="25"/>
    <col min="2553" max="2553" width="12.375" style="25" customWidth="1"/>
    <col min="2554" max="2554" width="34.375" style="25" customWidth="1"/>
    <col min="2555" max="2555" width="2.375" style="25" customWidth="1"/>
    <col min="2556" max="2557" width="8.375" style="25" customWidth="1"/>
    <col min="2558" max="2559" width="17.375" style="25" customWidth="1"/>
    <col min="2560" max="2560" width="0.375" style="25" customWidth="1"/>
    <col min="2561" max="2561" width="12.375" style="25" bestFit="1" customWidth="1"/>
    <col min="2562" max="2808" width="9.375" style="25"/>
    <col min="2809" max="2809" width="12.375" style="25" customWidth="1"/>
    <col min="2810" max="2810" width="34.375" style="25" customWidth="1"/>
    <col min="2811" max="2811" width="2.375" style="25" customWidth="1"/>
    <col min="2812" max="2813" width="8.375" style="25" customWidth="1"/>
    <col min="2814" max="2815" width="17.375" style="25" customWidth="1"/>
    <col min="2816" max="2816" width="0.375" style="25" customWidth="1"/>
    <col min="2817" max="2817" width="12.375" style="25" bestFit="1" customWidth="1"/>
    <col min="2818" max="3064" width="9.375" style="25"/>
    <col min="3065" max="3065" width="12.375" style="25" customWidth="1"/>
    <col min="3066" max="3066" width="34.375" style="25" customWidth="1"/>
    <col min="3067" max="3067" width="2.375" style="25" customWidth="1"/>
    <col min="3068" max="3069" width="8.375" style="25" customWidth="1"/>
    <col min="3070" max="3071" width="17.375" style="25" customWidth="1"/>
    <col min="3072" max="3072" width="0.375" style="25" customWidth="1"/>
    <col min="3073" max="3073" width="12.375" style="25" bestFit="1" customWidth="1"/>
    <col min="3074" max="3320" width="9.375" style="25"/>
    <col min="3321" max="3321" width="12.375" style="25" customWidth="1"/>
    <col min="3322" max="3322" width="34.375" style="25" customWidth="1"/>
    <col min="3323" max="3323" width="2.375" style="25" customWidth="1"/>
    <col min="3324" max="3325" width="8.375" style="25" customWidth="1"/>
    <col min="3326" max="3327" width="17.375" style="25" customWidth="1"/>
    <col min="3328" max="3328" width="0.375" style="25" customWidth="1"/>
    <col min="3329" max="3329" width="12.375" style="25" bestFit="1" customWidth="1"/>
    <col min="3330" max="3576" width="9.375" style="25"/>
    <col min="3577" max="3577" width="12.375" style="25" customWidth="1"/>
    <col min="3578" max="3578" width="34.375" style="25" customWidth="1"/>
    <col min="3579" max="3579" width="2.375" style="25" customWidth="1"/>
    <col min="3580" max="3581" width="8.375" style="25" customWidth="1"/>
    <col min="3582" max="3583" width="17.375" style="25" customWidth="1"/>
    <col min="3584" max="3584" width="0.375" style="25" customWidth="1"/>
    <col min="3585" max="3585" width="12.375" style="25" bestFit="1" customWidth="1"/>
    <col min="3586" max="3832" width="9.375" style="25"/>
    <col min="3833" max="3833" width="12.375" style="25" customWidth="1"/>
    <col min="3834" max="3834" width="34.375" style="25" customWidth="1"/>
    <col min="3835" max="3835" width="2.375" style="25" customWidth="1"/>
    <col min="3836" max="3837" width="8.375" style="25" customWidth="1"/>
    <col min="3838" max="3839" width="17.375" style="25" customWidth="1"/>
    <col min="3840" max="3840" width="0.375" style="25" customWidth="1"/>
    <col min="3841" max="3841" width="12.375" style="25" bestFit="1" customWidth="1"/>
    <col min="3842" max="4088" width="9.375" style="25"/>
    <col min="4089" max="4089" width="12.375" style="25" customWidth="1"/>
    <col min="4090" max="4090" width="34.375" style="25" customWidth="1"/>
    <col min="4091" max="4091" width="2.375" style="25" customWidth="1"/>
    <col min="4092" max="4093" width="8.375" style="25" customWidth="1"/>
    <col min="4094" max="4095" width="17.375" style="25" customWidth="1"/>
    <col min="4096" max="4096" width="0.375" style="25" customWidth="1"/>
    <col min="4097" max="4097" width="12.375" style="25" bestFit="1" customWidth="1"/>
    <col min="4098" max="4344" width="9.375" style="25"/>
    <col min="4345" max="4345" width="12.375" style="25" customWidth="1"/>
    <col min="4346" max="4346" width="34.375" style="25" customWidth="1"/>
    <col min="4347" max="4347" width="2.375" style="25" customWidth="1"/>
    <col min="4348" max="4349" width="8.375" style="25" customWidth="1"/>
    <col min="4350" max="4351" width="17.375" style="25" customWidth="1"/>
    <col min="4352" max="4352" width="0.375" style="25" customWidth="1"/>
    <col min="4353" max="4353" width="12.375" style="25" bestFit="1" customWidth="1"/>
    <col min="4354" max="4600" width="9.375" style="25"/>
    <col min="4601" max="4601" width="12.375" style="25" customWidth="1"/>
    <col min="4602" max="4602" width="34.375" style="25" customWidth="1"/>
    <col min="4603" max="4603" width="2.375" style="25" customWidth="1"/>
    <col min="4604" max="4605" width="8.375" style="25" customWidth="1"/>
    <col min="4606" max="4607" width="17.375" style="25" customWidth="1"/>
    <col min="4608" max="4608" width="0.375" style="25" customWidth="1"/>
    <col min="4609" max="4609" width="12.375" style="25" bestFit="1" customWidth="1"/>
    <col min="4610" max="4856" width="9.375" style="25"/>
    <col min="4857" max="4857" width="12.375" style="25" customWidth="1"/>
    <col min="4858" max="4858" width="34.375" style="25" customWidth="1"/>
    <col min="4859" max="4859" width="2.375" style="25" customWidth="1"/>
    <col min="4860" max="4861" width="8.375" style="25" customWidth="1"/>
    <col min="4862" max="4863" width="17.375" style="25" customWidth="1"/>
    <col min="4864" max="4864" width="0.375" style="25" customWidth="1"/>
    <col min="4865" max="4865" width="12.375" style="25" bestFit="1" customWidth="1"/>
    <col min="4866" max="5112" width="9.375" style="25"/>
    <col min="5113" max="5113" width="12.375" style="25" customWidth="1"/>
    <col min="5114" max="5114" width="34.375" style="25" customWidth="1"/>
    <col min="5115" max="5115" width="2.375" style="25" customWidth="1"/>
    <col min="5116" max="5117" width="8.375" style="25" customWidth="1"/>
    <col min="5118" max="5119" width="17.375" style="25" customWidth="1"/>
    <col min="5120" max="5120" width="0.375" style="25" customWidth="1"/>
    <col min="5121" max="5121" width="12.375" style="25" bestFit="1" customWidth="1"/>
    <col min="5122" max="5368" width="9.375" style="25"/>
    <col min="5369" max="5369" width="12.375" style="25" customWidth="1"/>
    <col min="5370" max="5370" width="34.375" style="25" customWidth="1"/>
    <col min="5371" max="5371" width="2.375" style="25" customWidth="1"/>
    <col min="5372" max="5373" width="8.375" style="25" customWidth="1"/>
    <col min="5374" max="5375" width="17.375" style="25" customWidth="1"/>
    <col min="5376" max="5376" width="0.375" style="25" customWidth="1"/>
    <col min="5377" max="5377" width="12.375" style="25" bestFit="1" customWidth="1"/>
    <col min="5378" max="5624" width="9.375" style="25"/>
    <col min="5625" max="5625" width="12.375" style="25" customWidth="1"/>
    <col min="5626" max="5626" width="34.375" style="25" customWidth="1"/>
    <col min="5627" max="5627" width="2.375" style="25" customWidth="1"/>
    <col min="5628" max="5629" width="8.375" style="25" customWidth="1"/>
    <col min="5630" max="5631" width="17.375" style="25" customWidth="1"/>
    <col min="5632" max="5632" width="0.375" style="25" customWidth="1"/>
    <col min="5633" max="5633" width="12.375" style="25" bestFit="1" customWidth="1"/>
    <col min="5634" max="5880" width="9.375" style="25"/>
    <col min="5881" max="5881" width="12.375" style="25" customWidth="1"/>
    <col min="5882" max="5882" width="34.375" style="25" customWidth="1"/>
    <col min="5883" max="5883" width="2.375" style="25" customWidth="1"/>
    <col min="5884" max="5885" width="8.375" style="25" customWidth="1"/>
    <col min="5886" max="5887" width="17.375" style="25" customWidth="1"/>
    <col min="5888" max="5888" width="0.375" style="25" customWidth="1"/>
    <col min="5889" max="5889" width="12.375" style="25" bestFit="1" customWidth="1"/>
    <col min="5890" max="6136" width="9.375" style="25"/>
    <col min="6137" max="6137" width="12.375" style="25" customWidth="1"/>
    <col min="6138" max="6138" width="34.375" style="25" customWidth="1"/>
    <col min="6139" max="6139" width="2.375" style="25" customWidth="1"/>
    <col min="6140" max="6141" width="8.375" style="25" customWidth="1"/>
    <col min="6142" max="6143" width="17.375" style="25" customWidth="1"/>
    <col min="6144" max="6144" width="0.375" style="25" customWidth="1"/>
    <col min="6145" max="6145" width="12.375" style="25" bestFit="1" customWidth="1"/>
    <col min="6146" max="6392" width="9.375" style="25"/>
    <col min="6393" max="6393" width="12.375" style="25" customWidth="1"/>
    <col min="6394" max="6394" width="34.375" style="25" customWidth="1"/>
    <col min="6395" max="6395" width="2.375" style="25" customWidth="1"/>
    <col min="6396" max="6397" width="8.375" style="25" customWidth="1"/>
    <col min="6398" max="6399" width="17.375" style="25" customWidth="1"/>
    <col min="6400" max="6400" width="0.375" style="25" customWidth="1"/>
    <col min="6401" max="6401" width="12.375" style="25" bestFit="1" customWidth="1"/>
    <col min="6402" max="6648" width="9.375" style="25"/>
    <col min="6649" max="6649" width="12.375" style="25" customWidth="1"/>
    <col min="6650" max="6650" width="34.375" style="25" customWidth="1"/>
    <col min="6651" max="6651" width="2.375" style="25" customWidth="1"/>
    <col min="6652" max="6653" width="8.375" style="25" customWidth="1"/>
    <col min="6654" max="6655" width="17.375" style="25" customWidth="1"/>
    <col min="6656" max="6656" width="0.375" style="25" customWidth="1"/>
    <col min="6657" max="6657" width="12.375" style="25" bestFit="1" customWidth="1"/>
    <col min="6658" max="6904" width="9.375" style="25"/>
    <col min="6905" max="6905" width="12.375" style="25" customWidth="1"/>
    <col min="6906" max="6906" width="34.375" style="25" customWidth="1"/>
    <col min="6907" max="6907" width="2.375" style="25" customWidth="1"/>
    <col min="6908" max="6909" width="8.375" style="25" customWidth="1"/>
    <col min="6910" max="6911" width="17.375" style="25" customWidth="1"/>
    <col min="6912" max="6912" width="0.375" style="25" customWidth="1"/>
    <col min="6913" max="6913" width="12.375" style="25" bestFit="1" customWidth="1"/>
    <col min="6914" max="7160" width="9.375" style="25"/>
    <col min="7161" max="7161" width="12.375" style="25" customWidth="1"/>
    <col min="7162" max="7162" width="34.375" style="25" customWidth="1"/>
    <col min="7163" max="7163" width="2.375" style="25" customWidth="1"/>
    <col min="7164" max="7165" width="8.375" style="25" customWidth="1"/>
    <col min="7166" max="7167" width="17.375" style="25" customWidth="1"/>
    <col min="7168" max="7168" width="0.375" style="25" customWidth="1"/>
    <col min="7169" max="7169" width="12.375" style="25" bestFit="1" customWidth="1"/>
    <col min="7170" max="7416" width="9.375" style="25"/>
    <col min="7417" max="7417" width="12.375" style="25" customWidth="1"/>
    <col min="7418" max="7418" width="34.375" style="25" customWidth="1"/>
    <col min="7419" max="7419" width="2.375" style="25" customWidth="1"/>
    <col min="7420" max="7421" width="8.375" style="25" customWidth="1"/>
    <col min="7422" max="7423" width="17.375" style="25" customWidth="1"/>
    <col min="7424" max="7424" width="0.375" style="25" customWidth="1"/>
    <col min="7425" max="7425" width="12.375" style="25" bestFit="1" customWidth="1"/>
    <col min="7426" max="7672" width="9.375" style="25"/>
    <col min="7673" max="7673" width="12.375" style="25" customWidth="1"/>
    <col min="7674" max="7674" width="34.375" style="25" customWidth="1"/>
    <col min="7675" max="7675" width="2.375" style="25" customWidth="1"/>
    <col min="7676" max="7677" width="8.375" style="25" customWidth="1"/>
    <col min="7678" max="7679" width="17.375" style="25" customWidth="1"/>
    <col min="7680" max="7680" width="0.375" style="25" customWidth="1"/>
    <col min="7681" max="7681" width="12.375" style="25" bestFit="1" customWidth="1"/>
    <col min="7682" max="7928" width="9.375" style="25"/>
    <col min="7929" max="7929" width="12.375" style="25" customWidth="1"/>
    <col min="7930" max="7930" width="34.375" style="25" customWidth="1"/>
    <col min="7931" max="7931" width="2.375" style="25" customWidth="1"/>
    <col min="7932" max="7933" width="8.375" style="25" customWidth="1"/>
    <col min="7934" max="7935" width="17.375" style="25" customWidth="1"/>
    <col min="7936" max="7936" width="0.375" style="25" customWidth="1"/>
    <col min="7937" max="7937" width="12.375" style="25" bestFit="1" customWidth="1"/>
    <col min="7938" max="8184" width="9.375" style="25"/>
    <col min="8185" max="8185" width="12.375" style="25" customWidth="1"/>
    <col min="8186" max="8186" width="34.375" style="25" customWidth="1"/>
    <col min="8187" max="8187" width="2.375" style="25" customWidth="1"/>
    <col min="8188" max="8189" width="8.375" style="25" customWidth="1"/>
    <col min="8190" max="8191" width="17.375" style="25" customWidth="1"/>
    <col min="8192" max="8192" width="0.375" style="25" customWidth="1"/>
    <col min="8193" max="8193" width="12.375" style="25" bestFit="1" customWidth="1"/>
    <col min="8194" max="8440" width="9.375" style="25"/>
    <col min="8441" max="8441" width="12.375" style="25" customWidth="1"/>
    <col min="8442" max="8442" width="34.375" style="25" customWidth="1"/>
    <col min="8443" max="8443" width="2.375" style="25" customWidth="1"/>
    <col min="8444" max="8445" width="8.375" style="25" customWidth="1"/>
    <col min="8446" max="8447" width="17.375" style="25" customWidth="1"/>
    <col min="8448" max="8448" width="0.375" style="25" customWidth="1"/>
    <col min="8449" max="8449" width="12.375" style="25" bestFit="1" customWidth="1"/>
    <col min="8450" max="8696" width="9.375" style="25"/>
    <col min="8697" max="8697" width="12.375" style="25" customWidth="1"/>
    <col min="8698" max="8698" width="34.375" style="25" customWidth="1"/>
    <col min="8699" max="8699" width="2.375" style="25" customWidth="1"/>
    <col min="8700" max="8701" width="8.375" style="25" customWidth="1"/>
    <col min="8702" max="8703" width="17.375" style="25" customWidth="1"/>
    <col min="8704" max="8704" width="0.375" style="25" customWidth="1"/>
    <col min="8705" max="8705" width="12.375" style="25" bestFit="1" customWidth="1"/>
    <col min="8706" max="8952" width="9.375" style="25"/>
    <col min="8953" max="8953" width="12.375" style="25" customWidth="1"/>
    <col min="8954" max="8954" width="34.375" style="25" customWidth="1"/>
    <col min="8955" max="8955" width="2.375" style="25" customWidth="1"/>
    <col min="8956" max="8957" width="8.375" style="25" customWidth="1"/>
    <col min="8958" max="8959" width="17.375" style="25" customWidth="1"/>
    <col min="8960" max="8960" width="0.375" style="25" customWidth="1"/>
    <col min="8961" max="8961" width="12.375" style="25" bestFit="1" customWidth="1"/>
    <col min="8962" max="9208" width="9.375" style="25"/>
    <col min="9209" max="9209" width="12.375" style="25" customWidth="1"/>
    <col min="9210" max="9210" width="34.375" style="25" customWidth="1"/>
    <col min="9211" max="9211" width="2.375" style="25" customWidth="1"/>
    <col min="9212" max="9213" width="8.375" style="25" customWidth="1"/>
    <col min="9214" max="9215" width="17.375" style="25" customWidth="1"/>
    <col min="9216" max="9216" width="0.375" style="25" customWidth="1"/>
    <col min="9217" max="9217" width="12.375" style="25" bestFit="1" customWidth="1"/>
    <col min="9218" max="9464" width="9.375" style="25"/>
    <col min="9465" max="9465" width="12.375" style="25" customWidth="1"/>
    <col min="9466" max="9466" width="34.375" style="25" customWidth="1"/>
    <col min="9467" max="9467" width="2.375" style="25" customWidth="1"/>
    <col min="9468" max="9469" width="8.375" style="25" customWidth="1"/>
    <col min="9470" max="9471" width="17.375" style="25" customWidth="1"/>
    <col min="9472" max="9472" width="0.375" style="25" customWidth="1"/>
    <col min="9473" max="9473" width="12.375" style="25" bestFit="1" customWidth="1"/>
    <col min="9474" max="9720" width="9.375" style="25"/>
    <col min="9721" max="9721" width="12.375" style="25" customWidth="1"/>
    <col min="9722" max="9722" width="34.375" style="25" customWidth="1"/>
    <col min="9723" max="9723" width="2.375" style="25" customWidth="1"/>
    <col min="9724" max="9725" width="8.375" style="25" customWidth="1"/>
    <col min="9726" max="9727" width="17.375" style="25" customWidth="1"/>
    <col min="9728" max="9728" width="0.375" style="25" customWidth="1"/>
    <col min="9729" max="9729" width="12.375" style="25" bestFit="1" customWidth="1"/>
    <col min="9730" max="9976" width="9.375" style="25"/>
    <col min="9977" max="9977" width="12.375" style="25" customWidth="1"/>
    <col min="9978" max="9978" width="34.375" style="25" customWidth="1"/>
    <col min="9979" max="9979" width="2.375" style="25" customWidth="1"/>
    <col min="9980" max="9981" width="8.375" style="25" customWidth="1"/>
    <col min="9982" max="9983" width="17.375" style="25" customWidth="1"/>
    <col min="9984" max="9984" width="0.375" style="25" customWidth="1"/>
    <col min="9985" max="9985" width="12.375" style="25" bestFit="1" customWidth="1"/>
    <col min="9986" max="10232" width="9.375" style="25"/>
    <col min="10233" max="10233" width="12.375" style="25" customWidth="1"/>
    <col min="10234" max="10234" width="34.375" style="25" customWidth="1"/>
    <col min="10235" max="10235" width="2.375" style="25" customWidth="1"/>
    <col min="10236" max="10237" width="8.375" style="25" customWidth="1"/>
    <col min="10238" max="10239" width="17.375" style="25" customWidth="1"/>
    <col min="10240" max="10240" width="0.375" style="25" customWidth="1"/>
    <col min="10241" max="10241" width="12.375" style="25" bestFit="1" customWidth="1"/>
    <col min="10242" max="10488" width="9.375" style="25"/>
    <col min="10489" max="10489" width="12.375" style="25" customWidth="1"/>
    <col min="10490" max="10490" width="34.375" style="25" customWidth="1"/>
    <col min="10491" max="10491" width="2.375" style="25" customWidth="1"/>
    <col min="10492" max="10493" width="8.375" style="25" customWidth="1"/>
    <col min="10494" max="10495" width="17.375" style="25" customWidth="1"/>
    <col min="10496" max="10496" width="0.375" style="25" customWidth="1"/>
    <col min="10497" max="10497" width="12.375" style="25" bestFit="1" customWidth="1"/>
    <col min="10498" max="10744" width="9.375" style="25"/>
    <col min="10745" max="10745" width="12.375" style="25" customWidth="1"/>
    <col min="10746" max="10746" width="34.375" style="25" customWidth="1"/>
    <col min="10747" max="10747" width="2.375" style="25" customWidth="1"/>
    <col min="10748" max="10749" width="8.375" style="25" customWidth="1"/>
    <col min="10750" max="10751" width="17.375" style="25" customWidth="1"/>
    <col min="10752" max="10752" width="0.375" style="25" customWidth="1"/>
    <col min="10753" max="10753" width="12.375" style="25" bestFit="1" customWidth="1"/>
    <col min="10754" max="11000" width="9.375" style="25"/>
    <col min="11001" max="11001" width="12.375" style="25" customWidth="1"/>
    <col min="11002" max="11002" width="34.375" style="25" customWidth="1"/>
    <col min="11003" max="11003" width="2.375" style="25" customWidth="1"/>
    <col min="11004" max="11005" width="8.375" style="25" customWidth="1"/>
    <col min="11006" max="11007" width="17.375" style="25" customWidth="1"/>
    <col min="11008" max="11008" width="0.375" style="25" customWidth="1"/>
    <col min="11009" max="11009" width="12.375" style="25" bestFit="1" customWidth="1"/>
    <col min="11010" max="11256" width="9.375" style="25"/>
    <col min="11257" max="11257" width="12.375" style="25" customWidth="1"/>
    <col min="11258" max="11258" width="34.375" style="25" customWidth="1"/>
    <col min="11259" max="11259" width="2.375" style="25" customWidth="1"/>
    <col min="11260" max="11261" width="8.375" style="25" customWidth="1"/>
    <col min="11262" max="11263" width="17.375" style="25" customWidth="1"/>
    <col min="11264" max="11264" width="0.375" style="25" customWidth="1"/>
    <col min="11265" max="11265" width="12.375" style="25" bestFit="1" customWidth="1"/>
    <col min="11266" max="11512" width="9.375" style="25"/>
    <col min="11513" max="11513" width="12.375" style="25" customWidth="1"/>
    <col min="11514" max="11514" width="34.375" style="25" customWidth="1"/>
    <col min="11515" max="11515" width="2.375" style="25" customWidth="1"/>
    <col min="11516" max="11517" width="8.375" style="25" customWidth="1"/>
    <col min="11518" max="11519" width="17.375" style="25" customWidth="1"/>
    <col min="11520" max="11520" width="0.375" style="25" customWidth="1"/>
    <col min="11521" max="11521" width="12.375" style="25" bestFit="1" customWidth="1"/>
    <col min="11522" max="11768" width="9.375" style="25"/>
    <col min="11769" max="11769" width="12.375" style="25" customWidth="1"/>
    <col min="11770" max="11770" width="34.375" style="25" customWidth="1"/>
    <col min="11771" max="11771" width="2.375" style="25" customWidth="1"/>
    <col min="11772" max="11773" width="8.375" style="25" customWidth="1"/>
    <col min="11774" max="11775" width="17.375" style="25" customWidth="1"/>
    <col min="11776" max="11776" width="0.375" style="25" customWidth="1"/>
    <col min="11777" max="11777" width="12.375" style="25" bestFit="1" customWidth="1"/>
    <col min="11778" max="12024" width="9.375" style="25"/>
    <col min="12025" max="12025" width="12.375" style="25" customWidth="1"/>
    <col min="12026" max="12026" width="34.375" style="25" customWidth="1"/>
    <col min="12027" max="12027" width="2.375" style="25" customWidth="1"/>
    <col min="12028" max="12029" width="8.375" style="25" customWidth="1"/>
    <col min="12030" max="12031" width="17.375" style="25" customWidth="1"/>
    <col min="12032" max="12032" width="0.375" style="25" customWidth="1"/>
    <col min="12033" max="12033" width="12.375" style="25" bestFit="1" customWidth="1"/>
    <col min="12034" max="12280" width="9.375" style="25"/>
    <col min="12281" max="12281" width="12.375" style="25" customWidth="1"/>
    <col min="12282" max="12282" width="34.375" style="25" customWidth="1"/>
    <col min="12283" max="12283" width="2.375" style="25" customWidth="1"/>
    <col min="12284" max="12285" width="8.375" style="25" customWidth="1"/>
    <col min="12286" max="12287" width="17.375" style="25" customWidth="1"/>
    <col min="12288" max="12288" width="0.375" style="25" customWidth="1"/>
    <col min="12289" max="12289" width="12.375" style="25" bestFit="1" customWidth="1"/>
    <col min="12290" max="12536" width="9.375" style="25"/>
    <col min="12537" max="12537" width="12.375" style="25" customWidth="1"/>
    <col min="12538" max="12538" width="34.375" style="25" customWidth="1"/>
    <col min="12539" max="12539" width="2.375" style="25" customWidth="1"/>
    <col min="12540" max="12541" width="8.375" style="25" customWidth="1"/>
    <col min="12542" max="12543" width="17.375" style="25" customWidth="1"/>
    <col min="12544" max="12544" width="0.375" style="25" customWidth="1"/>
    <col min="12545" max="12545" width="12.375" style="25" bestFit="1" customWidth="1"/>
    <col min="12546" max="12792" width="9.375" style="25"/>
    <col min="12793" max="12793" width="12.375" style="25" customWidth="1"/>
    <col min="12794" max="12794" width="34.375" style="25" customWidth="1"/>
    <col min="12795" max="12795" width="2.375" style="25" customWidth="1"/>
    <col min="12796" max="12797" width="8.375" style="25" customWidth="1"/>
    <col min="12798" max="12799" width="17.375" style="25" customWidth="1"/>
    <col min="12800" max="12800" width="0.375" style="25" customWidth="1"/>
    <col min="12801" max="12801" width="12.375" style="25" bestFit="1" customWidth="1"/>
    <col min="12802" max="13048" width="9.375" style="25"/>
    <col min="13049" max="13049" width="12.375" style="25" customWidth="1"/>
    <col min="13050" max="13050" width="34.375" style="25" customWidth="1"/>
    <col min="13051" max="13051" width="2.375" style="25" customWidth="1"/>
    <col min="13052" max="13053" width="8.375" style="25" customWidth="1"/>
    <col min="13054" max="13055" width="17.375" style="25" customWidth="1"/>
    <col min="13056" max="13056" width="0.375" style="25" customWidth="1"/>
    <col min="13057" max="13057" width="12.375" style="25" bestFit="1" customWidth="1"/>
    <col min="13058" max="13304" width="9.375" style="25"/>
    <col min="13305" max="13305" width="12.375" style="25" customWidth="1"/>
    <col min="13306" max="13306" width="34.375" style="25" customWidth="1"/>
    <col min="13307" max="13307" width="2.375" style="25" customWidth="1"/>
    <col min="13308" max="13309" width="8.375" style="25" customWidth="1"/>
    <col min="13310" max="13311" width="17.375" style="25" customWidth="1"/>
    <col min="13312" max="13312" width="0.375" style="25" customWidth="1"/>
    <col min="13313" max="13313" width="12.375" style="25" bestFit="1" customWidth="1"/>
    <col min="13314" max="13560" width="9.375" style="25"/>
    <col min="13561" max="13561" width="12.375" style="25" customWidth="1"/>
    <col min="13562" max="13562" width="34.375" style="25" customWidth="1"/>
    <col min="13563" max="13563" width="2.375" style="25" customWidth="1"/>
    <col min="13564" max="13565" width="8.375" style="25" customWidth="1"/>
    <col min="13566" max="13567" width="17.375" style="25" customWidth="1"/>
    <col min="13568" max="13568" width="0.375" style="25" customWidth="1"/>
    <col min="13569" max="13569" width="12.375" style="25" bestFit="1" customWidth="1"/>
    <col min="13570" max="13816" width="9.375" style="25"/>
    <col min="13817" max="13817" width="12.375" style="25" customWidth="1"/>
    <col min="13818" max="13818" width="34.375" style="25" customWidth="1"/>
    <col min="13819" max="13819" width="2.375" style="25" customWidth="1"/>
    <col min="13820" max="13821" width="8.375" style="25" customWidth="1"/>
    <col min="13822" max="13823" width="17.375" style="25" customWidth="1"/>
    <col min="13824" max="13824" width="0.375" style="25" customWidth="1"/>
    <col min="13825" max="13825" width="12.375" style="25" bestFit="1" customWidth="1"/>
    <col min="13826" max="14072" width="9.375" style="25"/>
    <col min="14073" max="14073" width="12.375" style="25" customWidth="1"/>
    <col min="14074" max="14074" width="34.375" style="25" customWidth="1"/>
    <col min="14075" max="14075" width="2.375" style="25" customWidth="1"/>
    <col min="14076" max="14077" width="8.375" style="25" customWidth="1"/>
    <col min="14078" max="14079" width="17.375" style="25" customWidth="1"/>
    <col min="14080" max="14080" width="0.375" style="25" customWidth="1"/>
    <col min="14081" max="14081" width="12.375" style="25" bestFit="1" customWidth="1"/>
    <col min="14082" max="14328" width="9.375" style="25"/>
    <col min="14329" max="14329" width="12.375" style="25" customWidth="1"/>
    <col min="14330" max="14330" width="34.375" style="25" customWidth="1"/>
    <col min="14331" max="14331" width="2.375" style="25" customWidth="1"/>
    <col min="14332" max="14333" width="8.375" style="25" customWidth="1"/>
    <col min="14334" max="14335" width="17.375" style="25" customWidth="1"/>
    <col min="14336" max="14336" width="0.375" style="25" customWidth="1"/>
    <col min="14337" max="14337" width="12.375" style="25" bestFit="1" customWidth="1"/>
    <col min="14338" max="14584" width="9.375" style="25"/>
    <col min="14585" max="14585" width="12.375" style="25" customWidth="1"/>
    <col min="14586" max="14586" width="34.375" style="25" customWidth="1"/>
    <col min="14587" max="14587" width="2.375" style="25" customWidth="1"/>
    <col min="14588" max="14589" width="8.375" style="25" customWidth="1"/>
    <col min="14590" max="14591" width="17.375" style="25" customWidth="1"/>
    <col min="14592" max="14592" width="0.375" style="25" customWidth="1"/>
    <col min="14593" max="14593" width="12.375" style="25" bestFit="1" customWidth="1"/>
    <col min="14594" max="14840" width="9.375" style="25"/>
    <col min="14841" max="14841" width="12.375" style="25" customWidth="1"/>
    <col min="14842" max="14842" width="34.375" style="25" customWidth="1"/>
    <col min="14843" max="14843" width="2.375" style="25" customWidth="1"/>
    <col min="14844" max="14845" width="8.375" style="25" customWidth="1"/>
    <col min="14846" max="14847" width="17.375" style="25" customWidth="1"/>
    <col min="14848" max="14848" width="0.375" style="25" customWidth="1"/>
    <col min="14849" max="14849" width="12.375" style="25" bestFit="1" customWidth="1"/>
    <col min="14850" max="15096" width="9.375" style="25"/>
    <col min="15097" max="15097" width="12.375" style="25" customWidth="1"/>
    <col min="15098" max="15098" width="34.375" style="25" customWidth="1"/>
    <col min="15099" max="15099" width="2.375" style="25" customWidth="1"/>
    <col min="15100" max="15101" width="8.375" style="25" customWidth="1"/>
    <col min="15102" max="15103" width="17.375" style="25" customWidth="1"/>
    <col min="15104" max="15104" width="0.375" style="25" customWidth="1"/>
    <col min="15105" max="15105" width="12.375" style="25" bestFit="1" customWidth="1"/>
    <col min="15106" max="15352" width="9.375" style="25"/>
    <col min="15353" max="15353" width="12.375" style="25" customWidth="1"/>
    <col min="15354" max="15354" width="34.375" style="25" customWidth="1"/>
    <col min="15355" max="15355" width="2.375" style="25" customWidth="1"/>
    <col min="15356" max="15357" width="8.375" style="25" customWidth="1"/>
    <col min="15358" max="15359" width="17.375" style="25" customWidth="1"/>
    <col min="15360" max="15360" width="0.375" style="25" customWidth="1"/>
    <col min="15361" max="15361" width="12.375" style="25" bestFit="1" customWidth="1"/>
    <col min="15362" max="15608" width="9.375" style="25"/>
    <col min="15609" max="15609" width="12.375" style="25" customWidth="1"/>
    <col min="15610" max="15610" width="34.375" style="25" customWidth="1"/>
    <col min="15611" max="15611" width="2.375" style="25" customWidth="1"/>
    <col min="15612" max="15613" width="8.375" style="25" customWidth="1"/>
    <col min="15614" max="15615" width="17.375" style="25" customWidth="1"/>
    <col min="15616" max="15616" width="0.375" style="25" customWidth="1"/>
    <col min="15617" max="15617" width="12.375" style="25" bestFit="1" customWidth="1"/>
    <col min="15618" max="15864" width="9.375" style="25"/>
    <col min="15865" max="15865" width="12.375" style="25" customWidth="1"/>
    <col min="15866" max="15866" width="34.375" style="25" customWidth="1"/>
    <col min="15867" max="15867" width="2.375" style="25" customWidth="1"/>
    <col min="15868" max="15869" width="8.375" style="25" customWidth="1"/>
    <col min="15870" max="15871" width="17.375" style="25" customWidth="1"/>
    <col min="15872" max="15872" width="0.375" style="25" customWidth="1"/>
    <col min="15873" max="15873" width="12.375" style="25" bestFit="1" customWidth="1"/>
    <col min="15874" max="16120" width="9.375" style="25"/>
    <col min="16121" max="16121" width="12.375" style="25" customWidth="1"/>
    <col min="16122" max="16122" width="34.375" style="25" customWidth="1"/>
    <col min="16123" max="16123" width="2.375" style="25" customWidth="1"/>
    <col min="16124" max="16125" width="8.375" style="25" customWidth="1"/>
    <col min="16126" max="16127" width="17.375" style="25" customWidth="1"/>
    <col min="16128" max="16128" width="0.375" style="25" customWidth="1"/>
    <col min="16129" max="16129" width="12.375" style="25" bestFit="1" customWidth="1"/>
    <col min="16130" max="16384" width="9.375" style="25"/>
  </cols>
  <sheetData>
    <row r="1" spans="1:11" x14ac:dyDescent="0.2">
      <c r="B1" s="24" t="str">
        <f>'التدفقات النقدية'!B1:E1</f>
        <v>شركة حلول جنا للتطوير التقني والصناعي</v>
      </c>
      <c r="C1" s="24"/>
      <c r="D1" s="24"/>
      <c r="E1" s="24"/>
      <c r="F1" s="24"/>
    </row>
    <row r="2" spans="1:11" x14ac:dyDescent="0.2">
      <c r="B2" s="31" t="str">
        <f>'التدفقات النقدية'!B2:E2</f>
        <v>شركة شخص واحد - شركــــــــــــــــــــــــة ذات مسئوليــــــــــــــــــــــــــــة محدودة أجنبية</v>
      </c>
      <c r="C2" s="24"/>
      <c r="D2" s="24"/>
      <c r="E2" s="24"/>
      <c r="F2" s="24"/>
    </row>
    <row r="3" spans="1:11" x14ac:dyDescent="0.2">
      <c r="B3" s="26" t="s">
        <v>146</v>
      </c>
      <c r="C3" s="25"/>
      <c r="D3" s="25"/>
      <c r="E3" s="25"/>
      <c r="F3" s="26"/>
    </row>
    <row r="4" spans="1:11" x14ac:dyDescent="0.2">
      <c r="B4" s="32" t="s">
        <v>19</v>
      </c>
      <c r="C4" s="27"/>
      <c r="D4" s="27"/>
      <c r="E4" s="27"/>
      <c r="F4" s="27"/>
    </row>
    <row r="5" spans="1:11" s="37" customFormat="1" ht="11.25" customHeight="1" x14ac:dyDescent="0.2">
      <c r="A5" s="25"/>
      <c r="C5" s="35"/>
      <c r="D5" s="35"/>
      <c r="E5" s="35"/>
      <c r="F5" s="35"/>
      <c r="G5" s="25"/>
    </row>
    <row r="6" spans="1:11" s="37" customFormat="1" x14ac:dyDescent="0.2">
      <c r="A6" s="25"/>
      <c r="B6" s="38" t="s">
        <v>94</v>
      </c>
      <c r="C6" s="25"/>
      <c r="D6" s="39" t="s">
        <v>141</v>
      </c>
      <c r="E6" s="25"/>
      <c r="F6" s="39" t="s">
        <v>72</v>
      </c>
      <c r="G6" s="25"/>
    </row>
    <row r="7" spans="1:11" s="37" customFormat="1" x14ac:dyDescent="0.2">
      <c r="A7" s="25"/>
      <c r="B7" s="89" t="s">
        <v>45</v>
      </c>
      <c r="C7" s="89"/>
      <c r="D7" s="85">
        <f>-SUMIF('Trial Balance'!I:I,'8-9'!B7,'Trial Balance'!J:J)</f>
        <v>6866</v>
      </c>
      <c r="E7" s="93"/>
      <c r="F7" s="85">
        <v>176920</v>
      </c>
      <c r="G7" s="25"/>
      <c r="I7" s="86">
        <f>-SUMIF('Trial Balance'!N:N,'8-9'!B7,'Trial Balance'!B:B)</f>
        <v>176920</v>
      </c>
      <c r="K7" s="136">
        <f>F7-I7</f>
        <v>0</v>
      </c>
    </row>
    <row r="8" spans="1:11" s="37" customFormat="1" x14ac:dyDescent="0.2">
      <c r="A8" s="25"/>
      <c r="B8" s="89" t="s">
        <v>104</v>
      </c>
      <c r="C8" s="89"/>
      <c r="D8" s="85">
        <f>-SUMIF('Trial Balance'!I:I,'8-9'!B8,'Trial Balance'!J:J)</f>
        <v>429493</v>
      </c>
      <c r="E8" s="85"/>
      <c r="F8" s="85">
        <v>857566</v>
      </c>
      <c r="G8" s="25"/>
      <c r="I8" s="86">
        <f>-SUMIF('Trial Balance'!N:N,'8-9'!B8,'Trial Balance'!B:B)</f>
        <v>857565.48</v>
      </c>
      <c r="K8" s="136">
        <f t="shared" ref="K8" si="0">F8-I8</f>
        <v>0.52000000001862645</v>
      </c>
    </row>
    <row r="9" spans="1:11" s="37" customFormat="1" x14ac:dyDescent="0.2">
      <c r="A9" s="25"/>
      <c r="B9" s="89" t="s">
        <v>221</v>
      </c>
      <c r="C9" s="89"/>
      <c r="D9" s="85">
        <f>D17</f>
        <v>818031</v>
      </c>
      <c r="E9" s="93"/>
      <c r="F9" s="85">
        <f>F17</f>
        <v>1025469</v>
      </c>
      <c r="G9" s="25"/>
      <c r="I9" s="86"/>
      <c r="K9" s="136"/>
    </row>
    <row r="10" spans="1:11" s="37" customFormat="1" ht="21" thickBot="1" x14ac:dyDescent="0.25">
      <c r="A10" s="25"/>
      <c r="B10" s="89"/>
      <c r="C10" s="89"/>
      <c r="D10" s="87">
        <f>SUM(D7:D9)</f>
        <v>1254390</v>
      </c>
      <c r="E10" s="86"/>
      <c r="F10" s="87">
        <f>SUM(F7:F9)</f>
        <v>2059955</v>
      </c>
      <c r="G10" s="25"/>
    </row>
    <row r="11" spans="1:11" s="37" customFormat="1" ht="21" thickTop="1" x14ac:dyDescent="0.2">
      <c r="A11" s="25"/>
      <c r="B11" s="89"/>
      <c r="C11" s="89"/>
      <c r="D11" s="84"/>
      <c r="E11" s="86"/>
      <c r="F11" s="84"/>
      <c r="G11" s="25"/>
    </row>
    <row r="12" spans="1:11" s="37" customFormat="1" ht="23.45" customHeight="1" x14ac:dyDescent="0.2">
      <c r="A12" s="25"/>
      <c r="B12" s="38" t="s">
        <v>222</v>
      </c>
      <c r="C12" s="89"/>
      <c r="D12" s="98" t="str">
        <f>D6</f>
        <v>31 ديسمبر 2023م</v>
      </c>
      <c r="E12" s="86"/>
      <c r="F12" s="98" t="str">
        <f>F6</f>
        <v>31 ديسمبر 2022م</v>
      </c>
      <c r="G12" s="25"/>
    </row>
    <row r="13" spans="1:11" s="37" customFormat="1" ht="21.6" customHeight="1" x14ac:dyDescent="0.2">
      <c r="A13" s="25"/>
      <c r="B13" s="89" t="s">
        <v>233</v>
      </c>
      <c r="C13" s="89"/>
      <c r="D13" s="85">
        <f>-SUMIF('Trial Balance'!I:I,'8-9'!B13,'Trial Balance'!J:J)</f>
        <v>387043</v>
      </c>
      <c r="E13" s="86"/>
      <c r="F13" s="86">
        <v>659481</v>
      </c>
      <c r="G13" s="25"/>
      <c r="I13" s="86">
        <f>-SUMIF('Trial Balance'!N:N,'8-9'!B13,'Trial Balance'!B:B)</f>
        <v>659481.04</v>
      </c>
      <c r="K13" s="136">
        <f>F13-I13</f>
        <v>-4.0000000037252903E-2</v>
      </c>
    </row>
    <row r="14" spans="1:11" s="37" customFormat="1" x14ac:dyDescent="0.2">
      <c r="A14" s="25"/>
      <c r="B14" s="89" t="s">
        <v>225</v>
      </c>
      <c r="C14" s="89"/>
      <c r="D14" s="85">
        <f>-SUMIF('Trial Balance'!I:I,'8-9'!B14,'Trial Balance'!J:J)</f>
        <v>45553</v>
      </c>
      <c r="E14" s="86"/>
      <c r="F14" s="86">
        <v>45553</v>
      </c>
      <c r="G14" s="25"/>
      <c r="I14" s="86">
        <f>-SUMIF('Trial Balance'!N:N,'8-9'!B14,'Trial Balance'!B:B)</f>
        <v>45553.33</v>
      </c>
      <c r="K14" s="136">
        <f t="shared" ref="K14:K16" si="1">F14-I14</f>
        <v>-0.33000000000174623</v>
      </c>
    </row>
    <row r="15" spans="1:11" s="37" customFormat="1" x14ac:dyDescent="0.2">
      <c r="A15" s="25"/>
      <c r="B15" s="89" t="s">
        <v>226</v>
      </c>
      <c r="C15" s="89"/>
      <c r="D15" s="85">
        <f>-SUMIF('Trial Balance'!I:I,'8-9'!B15,'Trial Balance'!J:J)</f>
        <v>25435</v>
      </c>
      <c r="E15" s="86"/>
      <c r="F15" s="86">
        <v>20435</v>
      </c>
      <c r="G15" s="25"/>
      <c r="I15" s="86">
        <f>-SUMIF('Trial Balance'!N:N,'8-9'!B15,'Trial Balance'!B:B)</f>
        <v>20434.8</v>
      </c>
      <c r="K15" s="136">
        <f t="shared" si="1"/>
        <v>0.2000000000007276</v>
      </c>
    </row>
    <row r="16" spans="1:11" s="37" customFormat="1" x14ac:dyDescent="0.2">
      <c r="A16" s="25"/>
      <c r="B16" s="89" t="s">
        <v>227</v>
      </c>
      <c r="C16" s="89"/>
      <c r="D16" s="85">
        <f>-SUMIF('Trial Balance'!I:I,'8-9'!B16,'Trial Balance'!J:J)</f>
        <v>360000</v>
      </c>
      <c r="E16" s="86"/>
      <c r="F16" s="86">
        <v>300000</v>
      </c>
      <c r="G16" s="25"/>
      <c r="I16" s="86">
        <f>-SUMIF('Trial Balance'!N:N,'8-9'!B16,'Trial Balance'!B:B)</f>
        <v>300000</v>
      </c>
      <c r="K16" s="136">
        <f t="shared" si="1"/>
        <v>0</v>
      </c>
    </row>
    <row r="17" spans="1:12" s="37" customFormat="1" ht="21" thickBot="1" x14ac:dyDescent="0.25">
      <c r="A17" s="25"/>
      <c r="B17" s="89"/>
      <c r="C17" s="89"/>
      <c r="D17" s="87">
        <f>SUM(D13:D16)</f>
        <v>818031</v>
      </c>
      <c r="E17" s="86"/>
      <c r="F17" s="87">
        <f>SUM(F13:F16)</f>
        <v>1025469</v>
      </c>
      <c r="G17" s="25"/>
    </row>
    <row r="18" spans="1:12" s="37" customFormat="1" ht="21" thickTop="1" x14ac:dyDescent="0.2">
      <c r="A18" s="25"/>
      <c r="B18" s="89"/>
      <c r="C18" s="89"/>
      <c r="D18" s="84"/>
      <c r="E18" s="86"/>
      <c r="F18" s="84"/>
      <c r="G18" s="25"/>
    </row>
    <row r="19" spans="1:12" x14ac:dyDescent="0.2">
      <c r="B19" s="38" t="s">
        <v>95</v>
      </c>
      <c r="C19" s="89"/>
    </row>
    <row r="20" spans="1:12" x14ac:dyDescent="0.2">
      <c r="B20" s="89" t="s">
        <v>118</v>
      </c>
      <c r="C20" s="89"/>
      <c r="D20" s="39" t="s">
        <v>141</v>
      </c>
      <c r="E20" s="86"/>
      <c r="F20" s="39" t="s">
        <v>72</v>
      </c>
    </row>
    <row r="21" spans="1:12" x14ac:dyDescent="0.2">
      <c r="B21" s="89" t="str">
        <f>'قائمة الدخل'!B15</f>
        <v>صافي ربح (خسارة) السنة قبل الضريبة</v>
      </c>
      <c r="C21" s="89"/>
      <c r="D21" s="85">
        <f>'قائمة الدخل'!E15</f>
        <v>10309</v>
      </c>
      <c r="E21" s="85"/>
      <c r="F21" s="85">
        <f>'قائمة الدخل'!G15</f>
        <v>57263</v>
      </c>
    </row>
    <row r="22" spans="1:12" x14ac:dyDescent="0.2">
      <c r="B22" s="89" t="s">
        <v>131</v>
      </c>
      <c r="C22" s="89"/>
      <c r="D22" s="85">
        <f>'10-11-12-13'!F9+'10-11-12-13'!F10</f>
        <v>472</v>
      </c>
      <c r="E22" s="85"/>
      <c r="F22" s="85">
        <f>'10-11-12-13'!H9+'10-11-12-13'!H10</f>
        <v>17820</v>
      </c>
    </row>
    <row r="23" spans="1:12" x14ac:dyDescent="0.2">
      <c r="B23" s="89" t="s">
        <v>106</v>
      </c>
      <c r="C23" s="89"/>
      <c r="D23" s="85">
        <v>0</v>
      </c>
      <c r="E23" s="85"/>
      <c r="F23" s="85">
        <v>0</v>
      </c>
    </row>
    <row r="24" spans="1:12" x14ac:dyDescent="0.2">
      <c r="B24" s="38" t="s">
        <v>134</v>
      </c>
      <c r="C24" s="38"/>
      <c r="D24" s="107">
        <f>SUM(D21:D23)</f>
        <v>10781</v>
      </c>
      <c r="E24" s="108"/>
      <c r="F24" s="107">
        <f>SUM(F21:F23)</f>
        <v>75083</v>
      </c>
    </row>
    <row r="25" spans="1:12" x14ac:dyDescent="0.2">
      <c r="B25" s="89" t="s">
        <v>130</v>
      </c>
      <c r="C25" s="89"/>
      <c r="D25" s="85">
        <f>-D24*0.25</f>
        <v>-2695.25</v>
      </c>
      <c r="E25" s="85"/>
      <c r="F25" s="85">
        <f>-F24*0.25</f>
        <v>-18770.75</v>
      </c>
    </row>
    <row r="26" spans="1:12" x14ac:dyDescent="0.2">
      <c r="B26" s="89" t="s">
        <v>132</v>
      </c>
      <c r="C26" s="89"/>
      <c r="D26" s="107">
        <f>SUM(D24:D25)</f>
        <v>8085.75</v>
      </c>
      <c r="E26" s="86"/>
      <c r="F26" s="107">
        <f>SUM(F24:F25)</f>
        <v>56312.25</v>
      </c>
      <c r="J26" s="34">
        <f>D26</f>
        <v>8085.75</v>
      </c>
      <c r="L26" s="34"/>
    </row>
    <row r="27" spans="1:12" ht="21" thickBot="1" x14ac:dyDescent="0.25">
      <c r="B27" s="89" t="s">
        <v>133</v>
      </c>
      <c r="C27" s="89"/>
      <c r="D27" s="87">
        <f>D26*20%</f>
        <v>1617.15</v>
      </c>
      <c r="E27" s="86"/>
      <c r="F27" s="87">
        <f>ROUND(F26*0.2,0)</f>
        <v>11262</v>
      </c>
      <c r="L27" s="34">
        <f>L26*2.5%</f>
        <v>0</v>
      </c>
    </row>
    <row r="28" spans="1:12" ht="21" thickTop="1" x14ac:dyDescent="0.2">
      <c r="B28" s="89"/>
      <c r="C28" s="89"/>
      <c r="D28" s="84"/>
      <c r="E28" s="86"/>
      <c r="F28" s="84"/>
    </row>
    <row r="29" spans="1:12" x14ac:dyDescent="0.2">
      <c r="B29" s="38" t="s">
        <v>119</v>
      </c>
      <c r="C29" s="89"/>
      <c r="D29" s="39" t="s">
        <v>141</v>
      </c>
      <c r="E29" s="86"/>
      <c r="F29" s="39" t="s">
        <v>72</v>
      </c>
    </row>
    <row r="30" spans="1:12" x14ac:dyDescent="0.2">
      <c r="B30" s="89" t="s">
        <v>126</v>
      </c>
      <c r="C30" s="89"/>
      <c r="D30" s="86">
        <f>F33</f>
        <v>11341</v>
      </c>
      <c r="E30" s="86"/>
      <c r="F30" s="86">
        <v>39080</v>
      </c>
    </row>
    <row r="31" spans="1:12" x14ac:dyDescent="0.2">
      <c r="B31" s="89" t="s">
        <v>127</v>
      </c>
      <c r="C31" s="89"/>
      <c r="D31" s="86">
        <f>D27</f>
        <v>1617.15</v>
      </c>
      <c r="E31" s="86"/>
      <c r="F31" s="86">
        <f>F27</f>
        <v>11262</v>
      </c>
    </row>
    <row r="32" spans="1:12" x14ac:dyDescent="0.2">
      <c r="B32" s="89" t="s">
        <v>128</v>
      </c>
      <c r="C32" s="89"/>
      <c r="D32" s="86">
        <f>-SUMIF('Trial Balance'!I:I,'المركز المالي'!B21,'Trial Balance'!K:K)</f>
        <v>-12000</v>
      </c>
      <c r="E32" s="86"/>
      <c r="F32" s="86">
        <v>-39001</v>
      </c>
    </row>
    <row r="33" spans="2:11" ht="21" thickBot="1" x14ac:dyDescent="0.25">
      <c r="B33" s="89"/>
      <c r="C33" s="89"/>
      <c r="D33" s="87">
        <f>SUM(D30:D32)</f>
        <v>958.14999999999964</v>
      </c>
      <c r="E33" s="86"/>
      <c r="F33" s="87">
        <f>SUM(F30:F32)</f>
        <v>11341</v>
      </c>
      <c r="I33" s="86">
        <f>-SUMIF('Trial Balance'!N:N,'المركز المالي'!B21,'Trial Balance'!B:B)</f>
        <v>11341</v>
      </c>
      <c r="J33" s="37"/>
      <c r="K33" s="136">
        <f>F33-I33</f>
        <v>0</v>
      </c>
    </row>
    <row r="34" spans="2:11" ht="8.25" customHeight="1" thickTop="1" x14ac:dyDescent="0.2">
      <c r="B34" s="89"/>
      <c r="C34" s="89"/>
      <c r="D34" s="84"/>
      <c r="E34" s="86"/>
      <c r="F34" s="84"/>
    </row>
    <row r="35" spans="2:11" x14ac:dyDescent="0.2">
      <c r="B35" s="83" t="s">
        <v>107</v>
      </c>
      <c r="C35" s="108"/>
      <c r="D35" s="108"/>
      <c r="E35" s="108"/>
      <c r="F35" s="29"/>
    </row>
    <row r="36" spans="2:11" ht="40.9" customHeight="1" x14ac:dyDescent="0.2">
      <c r="B36" s="164" t="s">
        <v>148</v>
      </c>
      <c r="C36" s="164"/>
      <c r="D36" s="164"/>
      <c r="E36" s="164"/>
      <c r="F36" s="164"/>
    </row>
    <row r="37" spans="2:11" ht="9.75" customHeight="1" x14ac:dyDescent="0.2">
      <c r="B37" s="115"/>
      <c r="C37" s="115"/>
      <c r="D37" s="115"/>
      <c r="E37" s="115"/>
      <c r="F37" s="115"/>
    </row>
    <row r="38" spans="2:11" ht="36" customHeight="1" x14ac:dyDescent="0.2"/>
    <row r="39" spans="2:11" x14ac:dyDescent="0.2">
      <c r="B39" s="165">
        <v>18</v>
      </c>
      <c r="C39" s="165"/>
      <c r="D39" s="165"/>
      <c r="E39" s="165"/>
      <c r="F39" s="165"/>
    </row>
  </sheetData>
  <mergeCells count="2">
    <mergeCell ref="B36:F36"/>
    <mergeCell ref="B39:F39"/>
  </mergeCells>
  <printOptions horizontalCentered="1"/>
  <pageMargins left="0.39370078740157483" right="0.48" top="0.62992125984251968" bottom="0" header="0" footer="0"/>
  <pageSetup paperSize="9" scale="95" firstPageNumber="5"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O41"/>
  <sheetViews>
    <sheetView rightToLeft="1" tabSelected="1" view="pageLayout" topLeftCell="A7" zoomScale="90" zoomScaleNormal="90" zoomScaleSheetLayoutView="130" zoomScalePageLayoutView="90" workbookViewId="0">
      <selection activeCell="M38" sqref="M38"/>
    </sheetView>
  </sheetViews>
  <sheetFormatPr defaultColWidth="9.375" defaultRowHeight="20.25" x14ac:dyDescent="0.2"/>
  <cols>
    <col min="1" max="1" width="2.125" style="25" customWidth="1"/>
    <col min="2" max="2" width="35.125" style="25" customWidth="1"/>
    <col min="3" max="3" width="2.125" style="25" customWidth="1"/>
    <col min="4" max="4" width="10.375" style="25" customWidth="1"/>
    <col min="5" max="5" width="2.125" style="25" customWidth="1"/>
    <col min="6" max="6" width="14.375" style="25" customWidth="1"/>
    <col min="7" max="7" width="1.625" style="25" customWidth="1"/>
    <col min="8" max="8" width="13.625" style="25" customWidth="1"/>
    <col min="9" max="9" width="2.125" style="25" customWidth="1"/>
    <col min="10" max="242" width="9.375" style="25"/>
    <col min="243" max="243" width="12.375" style="25" customWidth="1"/>
    <col min="244" max="244" width="34.375" style="25" customWidth="1"/>
    <col min="245" max="245" width="2.375" style="25" customWidth="1"/>
    <col min="246" max="247" width="8.375" style="25" customWidth="1"/>
    <col min="248" max="249" width="17.375" style="25" customWidth="1"/>
    <col min="250" max="250" width="0.375" style="25" customWidth="1"/>
    <col min="251" max="251" width="12.375" style="25" bestFit="1" customWidth="1"/>
    <col min="252" max="498" width="9.375" style="25"/>
    <col min="499" max="499" width="12.375" style="25" customWidth="1"/>
    <col min="500" max="500" width="34.375" style="25" customWidth="1"/>
    <col min="501" max="501" width="2.375" style="25" customWidth="1"/>
    <col min="502" max="503" width="8.375" style="25" customWidth="1"/>
    <col min="504" max="505" width="17.375" style="25" customWidth="1"/>
    <col min="506" max="506" width="0.375" style="25" customWidth="1"/>
    <col min="507" max="507" width="12.375" style="25" bestFit="1" customWidth="1"/>
    <col min="508" max="754" width="9.375" style="25"/>
    <col min="755" max="755" width="12.375" style="25" customWidth="1"/>
    <col min="756" max="756" width="34.375" style="25" customWidth="1"/>
    <col min="757" max="757" width="2.375" style="25" customWidth="1"/>
    <col min="758" max="759" width="8.375" style="25" customWidth="1"/>
    <col min="760" max="761" width="17.375" style="25" customWidth="1"/>
    <col min="762" max="762" width="0.375" style="25" customWidth="1"/>
    <col min="763" max="763" width="12.375" style="25" bestFit="1" customWidth="1"/>
    <col min="764" max="1010" width="9.375" style="25"/>
    <col min="1011" max="1011" width="12.375" style="25" customWidth="1"/>
    <col min="1012" max="1012" width="34.375" style="25" customWidth="1"/>
    <col min="1013" max="1013" width="2.375" style="25" customWidth="1"/>
    <col min="1014" max="1015" width="8.375" style="25" customWidth="1"/>
    <col min="1016" max="1017" width="17.375" style="25" customWidth="1"/>
    <col min="1018" max="1018" width="0.375" style="25" customWidth="1"/>
    <col min="1019" max="1019" width="12.375" style="25" bestFit="1" customWidth="1"/>
    <col min="1020" max="1266" width="9.375" style="25"/>
    <col min="1267" max="1267" width="12.375" style="25" customWidth="1"/>
    <col min="1268" max="1268" width="34.375" style="25" customWidth="1"/>
    <col min="1269" max="1269" width="2.375" style="25" customWidth="1"/>
    <col min="1270" max="1271" width="8.375" style="25" customWidth="1"/>
    <col min="1272" max="1273" width="17.375" style="25" customWidth="1"/>
    <col min="1274" max="1274" width="0.375" style="25" customWidth="1"/>
    <col min="1275" max="1275" width="12.375" style="25" bestFit="1" customWidth="1"/>
    <col min="1276" max="1522" width="9.375" style="25"/>
    <col min="1523" max="1523" width="12.375" style="25" customWidth="1"/>
    <col min="1524" max="1524" width="34.375" style="25" customWidth="1"/>
    <col min="1525" max="1525" width="2.375" style="25" customWidth="1"/>
    <col min="1526" max="1527" width="8.375" style="25" customWidth="1"/>
    <col min="1528" max="1529" width="17.375" style="25" customWidth="1"/>
    <col min="1530" max="1530" width="0.375" style="25" customWidth="1"/>
    <col min="1531" max="1531" width="12.375" style="25" bestFit="1" customWidth="1"/>
    <col min="1532" max="1778" width="9.375" style="25"/>
    <col min="1779" max="1779" width="12.375" style="25" customWidth="1"/>
    <col min="1780" max="1780" width="34.375" style="25" customWidth="1"/>
    <col min="1781" max="1781" width="2.375" style="25" customWidth="1"/>
    <col min="1782" max="1783" width="8.375" style="25" customWidth="1"/>
    <col min="1784" max="1785" width="17.375" style="25" customWidth="1"/>
    <col min="1786" max="1786" width="0.375" style="25" customWidth="1"/>
    <col min="1787" max="1787" width="12.375" style="25" bestFit="1" customWidth="1"/>
    <col min="1788" max="2034" width="9.375" style="25"/>
    <col min="2035" max="2035" width="12.375" style="25" customWidth="1"/>
    <col min="2036" max="2036" width="34.375" style="25" customWidth="1"/>
    <col min="2037" max="2037" width="2.375" style="25" customWidth="1"/>
    <col min="2038" max="2039" width="8.375" style="25" customWidth="1"/>
    <col min="2040" max="2041" width="17.375" style="25" customWidth="1"/>
    <col min="2042" max="2042" width="0.375" style="25" customWidth="1"/>
    <col min="2043" max="2043" width="12.375" style="25" bestFit="1" customWidth="1"/>
    <col min="2044" max="2290" width="9.375" style="25"/>
    <col min="2291" max="2291" width="12.375" style="25" customWidth="1"/>
    <col min="2292" max="2292" width="34.375" style="25" customWidth="1"/>
    <col min="2293" max="2293" width="2.375" style="25" customWidth="1"/>
    <col min="2294" max="2295" width="8.375" style="25" customWidth="1"/>
    <col min="2296" max="2297" width="17.375" style="25" customWidth="1"/>
    <col min="2298" max="2298" width="0.375" style="25" customWidth="1"/>
    <col min="2299" max="2299" width="12.375" style="25" bestFit="1" customWidth="1"/>
    <col min="2300" max="2546" width="9.375" style="25"/>
    <col min="2547" max="2547" width="12.375" style="25" customWidth="1"/>
    <col min="2548" max="2548" width="34.375" style="25" customWidth="1"/>
    <col min="2549" max="2549" width="2.375" style="25" customWidth="1"/>
    <col min="2550" max="2551" width="8.375" style="25" customWidth="1"/>
    <col min="2552" max="2553" width="17.375" style="25" customWidth="1"/>
    <col min="2554" max="2554" width="0.375" style="25" customWidth="1"/>
    <col min="2555" max="2555" width="12.375" style="25" bestFit="1" customWidth="1"/>
    <col min="2556" max="2802" width="9.375" style="25"/>
    <col min="2803" max="2803" width="12.375" style="25" customWidth="1"/>
    <col min="2804" max="2804" width="34.375" style="25" customWidth="1"/>
    <col min="2805" max="2805" width="2.375" style="25" customWidth="1"/>
    <col min="2806" max="2807" width="8.375" style="25" customWidth="1"/>
    <col min="2808" max="2809" width="17.375" style="25" customWidth="1"/>
    <col min="2810" max="2810" width="0.375" style="25" customWidth="1"/>
    <col min="2811" max="2811" width="12.375" style="25" bestFit="1" customWidth="1"/>
    <col min="2812" max="3058" width="9.375" style="25"/>
    <col min="3059" max="3059" width="12.375" style="25" customWidth="1"/>
    <col min="3060" max="3060" width="34.375" style="25" customWidth="1"/>
    <col min="3061" max="3061" width="2.375" style="25" customWidth="1"/>
    <col min="3062" max="3063" width="8.375" style="25" customWidth="1"/>
    <col min="3064" max="3065" width="17.375" style="25" customWidth="1"/>
    <col min="3066" max="3066" width="0.375" style="25" customWidth="1"/>
    <col min="3067" max="3067" width="12.375" style="25" bestFit="1" customWidth="1"/>
    <col min="3068" max="3314" width="9.375" style="25"/>
    <col min="3315" max="3315" width="12.375" style="25" customWidth="1"/>
    <col min="3316" max="3316" width="34.375" style="25" customWidth="1"/>
    <col min="3317" max="3317" width="2.375" style="25" customWidth="1"/>
    <col min="3318" max="3319" width="8.375" style="25" customWidth="1"/>
    <col min="3320" max="3321" width="17.375" style="25" customWidth="1"/>
    <col min="3322" max="3322" width="0.375" style="25" customWidth="1"/>
    <col min="3323" max="3323" width="12.375" style="25" bestFit="1" customWidth="1"/>
    <col min="3324" max="3570" width="9.375" style="25"/>
    <col min="3571" max="3571" width="12.375" style="25" customWidth="1"/>
    <col min="3572" max="3572" width="34.375" style="25" customWidth="1"/>
    <col min="3573" max="3573" width="2.375" style="25" customWidth="1"/>
    <col min="3574" max="3575" width="8.375" style="25" customWidth="1"/>
    <col min="3576" max="3577" width="17.375" style="25" customWidth="1"/>
    <col min="3578" max="3578" width="0.375" style="25" customWidth="1"/>
    <col min="3579" max="3579" width="12.375" style="25" bestFit="1" customWidth="1"/>
    <col min="3580" max="3826" width="9.375" style="25"/>
    <col min="3827" max="3827" width="12.375" style="25" customWidth="1"/>
    <col min="3828" max="3828" width="34.375" style="25" customWidth="1"/>
    <col min="3829" max="3829" width="2.375" style="25" customWidth="1"/>
    <col min="3830" max="3831" width="8.375" style="25" customWidth="1"/>
    <col min="3832" max="3833" width="17.375" style="25" customWidth="1"/>
    <col min="3834" max="3834" width="0.375" style="25" customWidth="1"/>
    <col min="3835" max="3835" width="12.375" style="25" bestFit="1" customWidth="1"/>
    <col min="3836" max="4082" width="9.375" style="25"/>
    <col min="4083" max="4083" width="12.375" style="25" customWidth="1"/>
    <col min="4084" max="4084" width="34.375" style="25" customWidth="1"/>
    <col min="4085" max="4085" width="2.375" style="25" customWidth="1"/>
    <col min="4086" max="4087" width="8.375" style="25" customWidth="1"/>
    <col min="4088" max="4089" width="17.375" style="25" customWidth="1"/>
    <col min="4090" max="4090" width="0.375" style="25" customWidth="1"/>
    <col min="4091" max="4091" width="12.375" style="25" bestFit="1" customWidth="1"/>
    <col min="4092" max="4338" width="9.375" style="25"/>
    <col min="4339" max="4339" width="12.375" style="25" customWidth="1"/>
    <col min="4340" max="4340" width="34.375" style="25" customWidth="1"/>
    <col min="4341" max="4341" width="2.375" style="25" customWidth="1"/>
    <col min="4342" max="4343" width="8.375" style="25" customWidth="1"/>
    <col min="4344" max="4345" width="17.375" style="25" customWidth="1"/>
    <col min="4346" max="4346" width="0.375" style="25" customWidth="1"/>
    <col min="4347" max="4347" width="12.375" style="25" bestFit="1" customWidth="1"/>
    <col min="4348" max="4594" width="9.375" style="25"/>
    <col min="4595" max="4595" width="12.375" style="25" customWidth="1"/>
    <col min="4596" max="4596" width="34.375" style="25" customWidth="1"/>
    <col min="4597" max="4597" width="2.375" style="25" customWidth="1"/>
    <col min="4598" max="4599" width="8.375" style="25" customWidth="1"/>
    <col min="4600" max="4601" width="17.375" style="25" customWidth="1"/>
    <col min="4602" max="4602" width="0.375" style="25" customWidth="1"/>
    <col min="4603" max="4603" width="12.375" style="25" bestFit="1" customWidth="1"/>
    <col min="4604" max="4850" width="9.375" style="25"/>
    <col min="4851" max="4851" width="12.375" style="25" customWidth="1"/>
    <col min="4852" max="4852" width="34.375" style="25" customWidth="1"/>
    <col min="4853" max="4853" width="2.375" style="25" customWidth="1"/>
    <col min="4854" max="4855" width="8.375" style="25" customWidth="1"/>
    <col min="4856" max="4857" width="17.375" style="25" customWidth="1"/>
    <col min="4858" max="4858" width="0.375" style="25" customWidth="1"/>
    <col min="4859" max="4859" width="12.375" style="25" bestFit="1" customWidth="1"/>
    <col min="4860" max="5106" width="9.375" style="25"/>
    <col min="5107" max="5107" width="12.375" style="25" customWidth="1"/>
    <col min="5108" max="5108" width="34.375" style="25" customWidth="1"/>
    <col min="5109" max="5109" width="2.375" style="25" customWidth="1"/>
    <col min="5110" max="5111" width="8.375" style="25" customWidth="1"/>
    <col min="5112" max="5113" width="17.375" style="25" customWidth="1"/>
    <col min="5114" max="5114" width="0.375" style="25" customWidth="1"/>
    <col min="5115" max="5115" width="12.375" style="25" bestFit="1" customWidth="1"/>
    <col min="5116" max="5362" width="9.375" style="25"/>
    <col min="5363" max="5363" width="12.375" style="25" customWidth="1"/>
    <col min="5364" max="5364" width="34.375" style="25" customWidth="1"/>
    <col min="5365" max="5365" width="2.375" style="25" customWidth="1"/>
    <col min="5366" max="5367" width="8.375" style="25" customWidth="1"/>
    <col min="5368" max="5369" width="17.375" style="25" customWidth="1"/>
    <col min="5370" max="5370" width="0.375" style="25" customWidth="1"/>
    <col min="5371" max="5371" width="12.375" style="25" bestFit="1" customWidth="1"/>
    <col min="5372" max="5618" width="9.375" style="25"/>
    <col min="5619" max="5619" width="12.375" style="25" customWidth="1"/>
    <col min="5620" max="5620" width="34.375" style="25" customWidth="1"/>
    <col min="5621" max="5621" width="2.375" style="25" customWidth="1"/>
    <col min="5622" max="5623" width="8.375" style="25" customWidth="1"/>
    <col min="5624" max="5625" width="17.375" style="25" customWidth="1"/>
    <col min="5626" max="5626" width="0.375" style="25" customWidth="1"/>
    <col min="5627" max="5627" width="12.375" style="25" bestFit="1" customWidth="1"/>
    <col min="5628" max="5874" width="9.375" style="25"/>
    <col min="5875" max="5875" width="12.375" style="25" customWidth="1"/>
    <col min="5876" max="5876" width="34.375" style="25" customWidth="1"/>
    <col min="5877" max="5877" width="2.375" style="25" customWidth="1"/>
    <col min="5878" max="5879" width="8.375" style="25" customWidth="1"/>
    <col min="5880" max="5881" width="17.375" style="25" customWidth="1"/>
    <col min="5882" max="5882" width="0.375" style="25" customWidth="1"/>
    <col min="5883" max="5883" width="12.375" style="25" bestFit="1" customWidth="1"/>
    <col min="5884" max="6130" width="9.375" style="25"/>
    <col min="6131" max="6131" width="12.375" style="25" customWidth="1"/>
    <col min="6132" max="6132" width="34.375" style="25" customWidth="1"/>
    <col min="6133" max="6133" width="2.375" style="25" customWidth="1"/>
    <col min="6134" max="6135" width="8.375" style="25" customWidth="1"/>
    <col min="6136" max="6137" width="17.375" style="25" customWidth="1"/>
    <col min="6138" max="6138" width="0.375" style="25" customWidth="1"/>
    <col min="6139" max="6139" width="12.375" style="25" bestFit="1" customWidth="1"/>
    <col min="6140" max="6386" width="9.375" style="25"/>
    <col min="6387" max="6387" width="12.375" style="25" customWidth="1"/>
    <col min="6388" max="6388" width="34.375" style="25" customWidth="1"/>
    <col min="6389" max="6389" width="2.375" style="25" customWidth="1"/>
    <col min="6390" max="6391" width="8.375" style="25" customWidth="1"/>
    <col min="6392" max="6393" width="17.375" style="25" customWidth="1"/>
    <col min="6394" max="6394" width="0.375" style="25" customWidth="1"/>
    <col min="6395" max="6395" width="12.375" style="25" bestFit="1" customWidth="1"/>
    <col min="6396" max="6642" width="9.375" style="25"/>
    <col min="6643" max="6643" width="12.375" style="25" customWidth="1"/>
    <col min="6644" max="6644" width="34.375" style="25" customWidth="1"/>
    <col min="6645" max="6645" width="2.375" style="25" customWidth="1"/>
    <col min="6646" max="6647" width="8.375" style="25" customWidth="1"/>
    <col min="6648" max="6649" width="17.375" style="25" customWidth="1"/>
    <col min="6650" max="6650" width="0.375" style="25" customWidth="1"/>
    <col min="6651" max="6651" width="12.375" style="25" bestFit="1" customWidth="1"/>
    <col min="6652" max="6898" width="9.375" style="25"/>
    <col min="6899" max="6899" width="12.375" style="25" customWidth="1"/>
    <col min="6900" max="6900" width="34.375" style="25" customWidth="1"/>
    <col min="6901" max="6901" width="2.375" style="25" customWidth="1"/>
    <col min="6902" max="6903" width="8.375" style="25" customWidth="1"/>
    <col min="6904" max="6905" width="17.375" style="25" customWidth="1"/>
    <col min="6906" max="6906" width="0.375" style="25" customWidth="1"/>
    <col min="6907" max="6907" width="12.375" style="25" bestFit="1" customWidth="1"/>
    <col min="6908" max="7154" width="9.375" style="25"/>
    <col min="7155" max="7155" width="12.375" style="25" customWidth="1"/>
    <col min="7156" max="7156" width="34.375" style="25" customWidth="1"/>
    <col min="7157" max="7157" width="2.375" style="25" customWidth="1"/>
    <col min="7158" max="7159" width="8.375" style="25" customWidth="1"/>
    <col min="7160" max="7161" width="17.375" style="25" customWidth="1"/>
    <col min="7162" max="7162" width="0.375" style="25" customWidth="1"/>
    <col min="7163" max="7163" width="12.375" style="25" bestFit="1" customWidth="1"/>
    <col min="7164" max="7410" width="9.375" style="25"/>
    <col min="7411" max="7411" width="12.375" style="25" customWidth="1"/>
    <col min="7412" max="7412" width="34.375" style="25" customWidth="1"/>
    <col min="7413" max="7413" width="2.375" style="25" customWidth="1"/>
    <col min="7414" max="7415" width="8.375" style="25" customWidth="1"/>
    <col min="7416" max="7417" width="17.375" style="25" customWidth="1"/>
    <col min="7418" max="7418" width="0.375" style="25" customWidth="1"/>
    <col min="7419" max="7419" width="12.375" style="25" bestFit="1" customWidth="1"/>
    <col min="7420" max="7666" width="9.375" style="25"/>
    <col min="7667" max="7667" width="12.375" style="25" customWidth="1"/>
    <col min="7668" max="7668" width="34.375" style="25" customWidth="1"/>
    <col min="7669" max="7669" width="2.375" style="25" customWidth="1"/>
    <col min="7670" max="7671" width="8.375" style="25" customWidth="1"/>
    <col min="7672" max="7673" width="17.375" style="25" customWidth="1"/>
    <col min="7674" max="7674" width="0.375" style="25" customWidth="1"/>
    <col min="7675" max="7675" width="12.375" style="25" bestFit="1" customWidth="1"/>
    <col min="7676" max="7922" width="9.375" style="25"/>
    <col min="7923" max="7923" width="12.375" style="25" customWidth="1"/>
    <col min="7924" max="7924" width="34.375" style="25" customWidth="1"/>
    <col min="7925" max="7925" width="2.375" style="25" customWidth="1"/>
    <col min="7926" max="7927" width="8.375" style="25" customWidth="1"/>
    <col min="7928" max="7929" width="17.375" style="25" customWidth="1"/>
    <col min="7930" max="7930" width="0.375" style="25" customWidth="1"/>
    <col min="7931" max="7931" width="12.375" style="25" bestFit="1" customWidth="1"/>
    <col min="7932" max="8178" width="9.375" style="25"/>
    <col min="8179" max="8179" width="12.375" style="25" customWidth="1"/>
    <col min="8180" max="8180" width="34.375" style="25" customWidth="1"/>
    <col min="8181" max="8181" width="2.375" style="25" customWidth="1"/>
    <col min="8182" max="8183" width="8.375" style="25" customWidth="1"/>
    <col min="8184" max="8185" width="17.375" style="25" customWidth="1"/>
    <col min="8186" max="8186" width="0.375" style="25" customWidth="1"/>
    <col min="8187" max="8187" width="12.375" style="25" bestFit="1" customWidth="1"/>
    <col min="8188" max="8434" width="9.375" style="25"/>
    <col min="8435" max="8435" width="12.375" style="25" customWidth="1"/>
    <col min="8436" max="8436" width="34.375" style="25" customWidth="1"/>
    <col min="8437" max="8437" width="2.375" style="25" customWidth="1"/>
    <col min="8438" max="8439" width="8.375" style="25" customWidth="1"/>
    <col min="8440" max="8441" width="17.375" style="25" customWidth="1"/>
    <col min="8442" max="8442" width="0.375" style="25" customWidth="1"/>
    <col min="8443" max="8443" width="12.375" style="25" bestFit="1" customWidth="1"/>
    <col min="8444" max="8690" width="9.375" style="25"/>
    <col min="8691" max="8691" width="12.375" style="25" customWidth="1"/>
    <col min="8692" max="8692" width="34.375" style="25" customWidth="1"/>
    <col min="8693" max="8693" width="2.375" style="25" customWidth="1"/>
    <col min="8694" max="8695" width="8.375" style="25" customWidth="1"/>
    <col min="8696" max="8697" width="17.375" style="25" customWidth="1"/>
    <col min="8698" max="8698" width="0.375" style="25" customWidth="1"/>
    <col min="8699" max="8699" width="12.375" style="25" bestFit="1" customWidth="1"/>
    <col min="8700" max="8946" width="9.375" style="25"/>
    <col min="8947" max="8947" width="12.375" style="25" customWidth="1"/>
    <col min="8948" max="8948" width="34.375" style="25" customWidth="1"/>
    <col min="8949" max="8949" width="2.375" style="25" customWidth="1"/>
    <col min="8950" max="8951" width="8.375" style="25" customWidth="1"/>
    <col min="8952" max="8953" width="17.375" style="25" customWidth="1"/>
    <col min="8954" max="8954" width="0.375" style="25" customWidth="1"/>
    <col min="8955" max="8955" width="12.375" style="25" bestFit="1" customWidth="1"/>
    <col min="8956" max="9202" width="9.375" style="25"/>
    <col min="9203" max="9203" width="12.375" style="25" customWidth="1"/>
    <col min="9204" max="9204" width="34.375" style="25" customWidth="1"/>
    <col min="9205" max="9205" width="2.375" style="25" customWidth="1"/>
    <col min="9206" max="9207" width="8.375" style="25" customWidth="1"/>
    <col min="9208" max="9209" width="17.375" style="25" customWidth="1"/>
    <col min="9210" max="9210" width="0.375" style="25" customWidth="1"/>
    <col min="9211" max="9211" width="12.375" style="25" bestFit="1" customWidth="1"/>
    <col min="9212" max="9458" width="9.375" style="25"/>
    <col min="9459" max="9459" width="12.375" style="25" customWidth="1"/>
    <col min="9460" max="9460" width="34.375" style="25" customWidth="1"/>
    <col min="9461" max="9461" width="2.375" style="25" customWidth="1"/>
    <col min="9462" max="9463" width="8.375" style="25" customWidth="1"/>
    <col min="9464" max="9465" width="17.375" style="25" customWidth="1"/>
    <col min="9466" max="9466" width="0.375" style="25" customWidth="1"/>
    <col min="9467" max="9467" width="12.375" style="25" bestFit="1" customWidth="1"/>
    <col min="9468" max="9714" width="9.375" style="25"/>
    <col min="9715" max="9715" width="12.375" style="25" customWidth="1"/>
    <col min="9716" max="9716" width="34.375" style="25" customWidth="1"/>
    <col min="9717" max="9717" width="2.375" style="25" customWidth="1"/>
    <col min="9718" max="9719" width="8.375" style="25" customWidth="1"/>
    <col min="9720" max="9721" width="17.375" style="25" customWidth="1"/>
    <col min="9722" max="9722" width="0.375" style="25" customWidth="1"/>
    <col min="9723" max="9723" width="12.375" style="25" bestFit="1" customWidth="1"/>
    <col min="9724" max="9970" width="9.375" style="25"/>
    <col min="9971" max="9971" width="12.375" style="25" customWidth="1"/>
    <col min="9972" max="9972" width="34.375" style="25" customWidth="1"/>
    <col min="9973" max="9973" width="2.375" style="25" customWidth="1"/>
    <col min="9974" max="9975" width="8.375" style="25" customWidth="1"/>
    <col min="9976" max="9977" width="17.375" style="25" customWidth="1"/>
    <col min="9978" max="9978" width="0.375" style="25" customWidth="1"/>
    <col min="9979" max="9979" width="12.375" style="25" bestFit="1" customWidth="1"/>
    <col min="9980" max="10226" width="9.375" style="25"/>
    <col min="10227" max="10227" width="12.375" style="25" customWidth="1"/>
    <col min="10228" max="10228" width="34.375" style="25" customWidth="1"/>
    <col min="10229" max="10229" width="2.375" style="25" customWidth="1"/>
    <col min="10230" max="10231" width="8.375" style="25" customWidth="1"/>
    <col min="10232" max="10233" width="17.375" style="25" customWidth="1"/>
    <col min="10234" max="10234" width="0.375" style="25" customWidth="1"/>
    <col min="10235" max="10235" width="12.375" style="25" bestFit="1" customWidth="1"/>
    <col min="10236" max="10482" width="9.375" style="25"/>
    <col min="10483" max="10483" width="12.375" style="25" customWidth="1"/>
    <col min="10484" max="10484" width="34.375" style="25" customWidth="1"/>
    <col min="10485" max="10485" width="2.375" style="25" customWidth="1"/>
    <col min="10486" max="10487" width="8.375" style="25" customWidth="1"/>
    <col min="10488" max="10489" width="17.375" style="25" customWidth="1"/>
    <col min="10490" max="10490" width="0.375" style="25" customWidth="1"/>
    <col min="10491" max="10491" width="12.375" style="25" bestFit="1" customWidth="1"/>
    <col min="10492" max="10738" width="9.375" style="25"/>
    <col min="10739" max="10739" width="12.375" style="25" customWidth="1"/>
    <col min="10740" max="10740" width="34.375" style="25" customWidth="1"/>
    <col min="10741" max="10741" width="2.375" style="25" customWidth="1"/>
    <col min="10742" max="10743" width="8.375" style="25" customWidth="1"/>
    <col min="10744" max="10745" width="17.375" style="25" customWidth="1"/>
    <col min="10746" max="10746" width="0.375" style="25" customWidth="1"/>
    <col min="10747" max="10747" width="12.375" style="25" bestFit="1" customWidth="1"/>
    <col min="10748" max="10994" width="9.375" style="25"/>
    <col min="10995" max="10995" width="12.375" style="25" customWidth="1"/>
    <col min="10996" max="10996" width="34.375" style="25" customWidth="1"/>
    <col min="10997" max="10997" width="2.375" style="25" customWidth="1"/>
    <col min="10998" max="10999" width="8.375" style="25" customWidth="1"/>
    <col min="11000" max="11001" width="17.375" style="25" customWidth="1"/>
    <col min="11002" max="11002" width="0.375" style="25" customWidth="1"/>
    <col min="11003" max="11003" width="12.375" style="25" bestFit="1" customWidth="1"/>
    <col min="11004" max="11250" width="9.375" style="25"/>
    <col min="11251" max="11251" width="12.375" style="25" customWidth="1"/>
    <col min="11252" max="11252" width="34.375" style="25" customWidth="1"/>
    <col min="11253" max="11253" width="2.375" style="25" customWidth="1"/>
    <col min="11254" max="11255" width="8.375" style="25" customWidth="1"/>
    <col min="11256" max="11257" width="17.375" style="25" customWidth="1"/>
    <col min="11258" max="11258" width="0.375" style="25" customWidth="1"/>
    <col min="11259" max="11259" width="12.375" style="25" bestFit="1" customWidth="1"/>
    <col min="11260" max="11506" width="9.375" style="25"/>
    <col min="11507" max="11507" width="12.375" style="25" customWidth="1"/>
    <col min="11508" max="11508" width="34.375" style="25" customWidth="1"/>
    <col min="11509" max="11509" width="2.375" style="25" customWidth="1"/>
    <col min="11510" max="11511" width="8.375" style="25" customWidth="1"/>
    <col min="11512" max="11513" width="17.375" style="25" customWidth="1"/>
    <col min="11514" max="11514" width="0.375" style="25" customWidth="1"/>
    <col min="11515" max="11515" width="12.375" style="25" bestFit="1" customWidth="1"/>
    <col min="11516" max="11762" width="9.375" style="25"/>
    <col min="11763" max="11763" width="12.375" style="25" customWidth="1"/>
    <col min="11764" max="11764" width="34.375" style="25" customWidth="1"/>
    <col min="11765" max="11765" width="2.375" style="25" customWidth="1"/>
    <col min="11766" max="11767" width="8.375" style="25" customWidth="1"/>
    <col min="11768" max="11769" width="17.375" style="25" customWidth="1"/>
    <col min="11770" max="11770" width="0.375" style="25" customWidth="1"/>
    <col min="11771" max="11771" width="12.375" style="25" bestFit="1" customWidth="1"/>
    <col min="11772" max="12018" width="9.375" style="25"/>
    <col min="12019" max="12019" width="12.375" style="25" customWidth="1"/>
    <col min="12020" max="12020" width="34.375" style="25" customWidth="1"/>
    <col min="12021" max="12021" width="2.375" style="25" customWidth="1"/>
    <col min="12022" max="12023" width="8.375" style="25" customWidth="1"/>
    <col min="12024" max="12025" width="17.375" style="25" customWidth="1"/>
    <col min="12026" max="12026" width="0.375" style="25" customWidth="1"/>
    <col min="12027" max="12027" width="12.375" style="25" bestFit="1" customWidth="1"/>
    <col min="12028" max="12274" width="9.375" style="25"/>
    <col min="12275" max="12275" width="12.375" style="25" customWidth="1"/>
    <col min="12276" max="12276" width="34.375" style="25" customWidth="1"/>
    <col min="12277" max="12277" width="2.375" style="25" customWidth="1"/>
    <col min="12278" max="12279" width="8.375" style="25" customWidth="1"/>
    <col min="12280" max="12281" width="17.375" style="25" customWidth="1"/>
    <col min="12282" max="12282" width="0.375" style="25" customWidth="1"/>
    <col min="12283" max="12283" width="12.375" style="25" bestFit="1" customWidth="1"/>
    <col min="12284" max="12530" width="9.375" style="25"/>
    <col min="12531" max="12531" width="12.375" style="25" customWidth="1"/>
    <col min="12532" max="12532" width="34.375" style="25" customWidth="1"/>
    <col min="12533" max="12533" width="2.375" style="25" customWidth="1"/>
    <col min="12534" max="12535" width="8.375" style="25" customWidth="1"/>
    <col min="12536" max="12537" width="17.375" style="25" customWidth="1"/>
    <col min="12538" max="12538" width="0.375" style="25" customWidth="1"/>
    <col min="12539" max="12539" width="12.375" style="25" bestFit="1" customWidth="1"/>
    <col min="12540" max="12786" width="9.375" style="25"/>
    <col min="12787" max="12787" width="12.375" style="25" customWidth="1"/>
    <col min="12788" max="12788" width="34.375" style="25" customWidth="1"/>
    <col min="12789" max="12789" width="2.375" style="25" customWidth="1"/>
    <col min="12790" max="12791" width="8.375" style="25" customWidth="1"/>
    <col min="12792" max="12793" width="17.375" style="25" customWidth="1"/>
    <col min="12794" max="12794" width="0.375" style="25" customWidth="1"/>
    <col min="12795" max="12795" width="12.375" style="25" bestFit="1" customWidth="1"/>
    <col min="12796" max="13042" width="9.375" style="25"/>
    <col min="13043" max="13043" width="12.375" style="25" customWidth="1"/>
    <col min="13044" max="13044" width="34.375" style="25" customWidth="1"/>
    <col min="13045" max="13045" width="2.375" style="25" customWidth="1"/>
    <col min="13046" max="13047" width="8.375" style="25" customWidth="1"/>
    <col min="13048" max="13049" width="17.375" style="25" customWidth="1"/>
    <col min="13050" max="13050" width="0.375" style="25" customWidth="1"/>
    <col min="13051" max="13051" width="12.375" style="25" bestFit="1" customWidth="1"/>
    <col min="13052" max="13298" width="9.375" style="25"/>
    <col min="13299" max="13299" width="12.375" style="25" customWidth="1"/>
    <col min="13300" max="13300" width="34.375" style="25" customWidth="1"/>
    <col min="13301" max="13301" width="2.375" style="25" customWidth="1"/>
    <col min="13302" max="13303" width="8.375" style="25" customWidth="1"/>
    <col min="13304" max="13305" width="17.375" style="25" customWidth="1"/>
    <col min="13306" max="13306" width="0.375" style="25" customWidth="1"/>
    <col min="13307" max="13307" width="12.375" style="25" bestFit="1" customWidth="1"/>
    <col min="13308" max="13554" width="9.375" style="25"/>
    <col min="13555" max="13555" width="12.375" style="25" customWidth="1"/>
    <col min="13556" max="13556" width="34.375" style="25" customWidth="1"/>
    <col min="13557" max="13557" width="2.375" style="25" customWidth="1"/>
    <col min="13558" max="13559" width="8.375" style="25" customWidth="1"/>
    <col min="13560" max="13561" width="17.375" style="25" customWidth="1"/>
    <col min="13562" max="13562" width="0.375" style="25" customWidth="1"/>
    <col min="13563" max="13563" width="12.375" style="25" bestFit="1" customWidth="1"/>
    <col min="13564" max="13810" width="9.375" style="25"/>
    <col min="13811" max="13811" width="12.375" style="25" customWidth="1"/>
    <col min="13812" max="13812" width="34.375" style="25" customWidth="1"/>
    <col min="13813" max="13813" width="2.375" style="25" customWidth="1"/>
    <col min="13814" max="13815" width="8.375" style="25" customWidth="1"/>
    <col min="13816" max="13817" width="17.375" style="25" customWidth="1"/>
    <col min="13818" max="13818" width="0.375" style="25" customWidth="1"/>
    <col min="13819" max="13819" width="12.375" style="25" bestFit="1" customWidth="1"/>
    <col min="13820" max="14066" width="9.375" style="25"/>
    <col min="14067" max="14067" width="12.375" style="25" customWidth="1"/>
    <col min="14068" max="14068" width="34.375" style="25" customWidth="1"/>
    <col min="14069" max="14069" width="2.375" style="25" customWidth="1"/>
    <col min="14070" max="14071" width="8.375" style="25" customWidth="1"/>
    <col min="14072" max="14073" width="17.375" style="25" customWidth="1"/>
    <col min="14074" max="14074" width="0.375" style="25" customWidth="1"/>
    <col min="14075" max="14075" width="12.375" style="25" bestFit="1" customWidth="1"/>
    <col min="14076" max="14322" width="9.375" style="25"/>
    <col min="14323" max="14323" width="12.375" style="25" customWidth="1"/>
    <col min="14324" max="14324" width="34.375" style="25" customWidth="1"/>
    <col min="14325" max="14325" width="2.375" style="25" customWidth="1"/>
    <col min="14326" max="14327" width="8.375" style="25" customWidth="1"/>
    <col min="14328" max="14329" width="17.375" style="25" customWidth="1"/>
    <col min="14330" max="14330" width="0.375" style="25" customWidth="1"/>
    <col min="14331" max="14331" width="12.375" style="25" bestFit="1" customWidth="1"/>
    <col min="14332" max="14578" width="9.375" style="25"/>
    <col min="14579" max="14579" width="12.375" style="25" customWidth="1"/>
    <col min="14580" max="14580" width="34.375" style="25" customWidth="1"/>
    <col min="14581" max="14581" width="2.375" style="25" customWidth="1"/>
    <col min="14582" max="14583" width="8.375" style="25" customWidth="1"/>
    <col min="14584" max="14585" width="17.375" style="25" customWidth="1"/>
    <col min="14586" max="14586" width="0.375" style="25" customWidth="1"/>
    <col min="14587" max="14587" width="12.375" style="25" bestFit="1" customWidth="1"/>
    <col min="14588" max="14834" width="9.375" style="25"/>
    <col min="14835" max="14835" width="12.375" style="25" customWidth="1"/>
    <col min="14836" max="14836" width="34.375" style="25" customWidth="1"/>
    <col min="14837" max="14837" width="2.375" style="25" customWidth="1"/>
    <col min="14838" max="14839" width="8.375" style="25" customWidth="1"/>
    <col min="14840" max="14841" width="17.375" style="25" customWidth="1"/>
    <col min="14842" max="14842" width="0.375" style="25" customWidth="1"/>
    <col min="14843" max="14843" width="12.375" style="25" bestFit="1" customWidth="1"/>
    <col min="14844" max="15090" width="9.375" style="25"/>
    <col min="15091" max="15091" width="12.375" style="25" customWidth="1"/>
    <col min="15092" max="15092" width="34.375" style="25" customWidth="1"/>
    <col min="15093" max="15093" width="2.375" style="25" customWidth="1"/>
    <col min="15094" max="15095" width="8.375" style="25" customWidth="1"/>
    <col min="15096" max="15097" width="17.375" style="25" customWidth="1"/>
    <col min="15098" max="15098" width="0.375" style="25" customWidth="1"/>
    <col min="15099" max="15099" width="12.375" style="25" bestFit="1" customWidth="1"/>
    <col min="15100" max="15346" width="9.375" style="25"/>
    <col min="15347" max="15347" width="12.375" style="25" customWidth="1"/>
    <col min="15348" max="15348" width="34.375" style="25" customWidth="1"/>
    <col min="15349" max="15349" width="2.375" style="25" customWidth="1"/>
    <col min="15350" max="15351" width="8.375" style="25" customWidth="1"/>
    <col min="15352" max="15353" width="17.375" style="25" customWidth="1"/>
    <col min="15354" max="15354" width="0.375" style="25" customWidth="1"/>
    <col min="15355" max="15355" width="12.375" style="25" bestFit="1" customWidth="1"/>
    <col min="15356" max="15602" width="9.375" style="25"/>
    <col min="15603" max="15603" width="12.375" style="25" customWidth="1"/>
    <col min="15604" max="15604" width="34.375" style="25" customWidth="1"/>
    <col min="15605" max="15605" width="2.375" style="25" customWidth="1"/>
    <col min="15606" max="15607" width="8.375" style="25" customWidth="1"/>
    <col min="15608" max="15609" width="17.375" style="25" customWidth="1"/>
    <col min="15610" max="15610" width="0.375" style="25" customWidth="1"/>
    <col min="15611" max="15611" width="12.375" style="25" bestFit="1" customWidth="1"/>
    <col min="15612" max="15858" width="9.375" style="25"/>
    <col min="15859" max="15859" width="12.375" style="25" customWidth="1"/>
    <col min="15860" max="15860" width="34.375" style="25" customWidth="1"/>
    <col min="15861" max="15861" width="2.375" style="25" customWidth="1"/>
    <col min="15862" max="15863" width="8.375" style="25" customWidth="1"/>
    <col min="15864" max="15865" width="17.375" style="25" customWidth="1"/>
    <col min="15866" max="15866" width="0.375" style="25" customWidth="1"/>
    <col min="15867" max="15867" width="12.375" style="25" bestFit="1" customWidth="1"/>
    <col min="15868" max="16114" width="9.375" style="25"/>
    <col min="16115" max="16115" width="12.375" style="25" customWidth="1"/>
    <col min="16116" max="16116" width="34.375" style="25" customWidth="1"/>
    <col min="16117" max="16117" width="2.375" style="25" customWidth="1"/>
    <col min="16118" max="16119" width="8.375" style="25" customWidth="1"/>
    <col min="16120" max="16121" width="17.375" style="25" customWidth="1"/>
    <col min="16122" max="16122" width="0.375" style="25" customWidth="1"/>
    <col min="16123" max="16123" width="12.375" style="25" bestFit="1" customWidth="1"/>
    <col min="16124" max="16384" width="9.375" style="25"/>
  </cols>
  <sheetData>
    <row r="2" spans="1:14" x14ac:dyDescent="0.2">
      <c r="B2" s="24" t="str">
        <f>'التدفقات النقدية'!B1:E1</f>
        <v>شركة حلول جنا للتطوير التقني والصناعي</v>
      </c>
      <c r="C2" s="24"/>
      <c r="D2" s="24"/>
      <c r="E2" s="24"/>
      <c r="F2" s="24"/>
      <c r="G2" s="24"/>
      <c r="H2" s="24"/>
    </row>
    <row r="3" spans="1:14" x14ac:dyDescent="0.2">
      <c r="B3" s="31" t="str">
        <f>'التدفقات النقدية'!B2:E2</f>
        <v>شركة شخص واحد - شركــــــــــــــــــــــــة ذات مسئوليــــــــــــــــــــــــــــة محدودة أجنبية</v>
      </c>
      <c r="C3" s="24"/>
      <c r="D3" s="24"/>
      <c r="E3" s="24"/>
      <c r="F3" s="24"/>
      <c r="G3" s="24"/>
      <c r="H3" s="24"/>
    </row>
    <row r="4" spans="1:14" x14ac:dyDescent="0.2">
      <c r="B4" s="26" t="s">
        <v>146</v>
      </c>
      <c r="C4" s="26"/>
      <c r="D4" s="26"/>
      <c r="E4" s="26"/>
      <c r="F4" s="26"/>
      <c r="G4" s="26"/>
      <c r="H4" s="26"/>
    </row>
    <row r="5" spans="1:14" x14ac:dyDescent="0.2">
      <c r="B5" s="32" t="s">
        <v>19</v>
      </c>
      <c r="C5" s="27"/>
      <c r="D5" s="27"/>
      <c r="E5" s="27"/>
      <c r="F5" s="27"/>
      <c r="G5" s="27"/>
      <c r="H5" s="27"/>
    </row>
    <row r="6" spans="1:14" s="37" customFormat="1" ht="9.75" customHeight="1" x14ac:dyDescent="0.2">
      <c r="A6" s="25"/>
      <c r="B6" s="35"/>
      <c r="C6" s="35"/>
      <c r="D6" s="35"/>
      <c r="E6" s="35"/>
      <c r="F6" s="35"/>
      <c r="G6" s="35"/>
      <c r="H6" s="35"/>
      <c r="I6" s="25"/>
    </row>
    <row r="7" spans="1:14" s="37" customFormat="1" ht="24" customHeight="1" x14ac:dyDescent="0.2">
      <c r="A7" s="25"/>
      <c r="B7" s="88" t="s">
        <v>96</v>
      </c>
      <c r="C7" s="25"/>
      <c r="E7" s="25"/>
      <c r="F7" s="39" t="s">
        <v>141</v>
      </c>
      <c r="G7" s="25"/>
      <c r="H7" s="39" t="s">
        <v>72</v>
      </c>
      <c r="I7" s="25"/>
    </row>
    <row r="8" spans="1:14" s="37" customFormat="1" ht="24" customHeight="1" x14ac:dyDescent="0.2">
      <c r="A8" s="25"/>
      <c r="B8" s="21" t="s">
        <v>100</v>
      </c>
      <c r="C8" s="86"/>
      <c r="E8" s="35"/>
      <c r="F8" s="85">
        <f>H11</f>
        <v>61738</v>
      </c>
      <c r="G8" s="36"/>
      <c r="H8" s="85">
        <v>43918</v>
      </c>
      <c r="I8" s="25"/>
    </row>
    <row r="9" spans="1:14" s="37" customFormat="1" ht="24" customHeight="1" x14ac:dyDescent="0.2">
      <c r="A9" s="25"/>
      <c r="B9" s="21" t="s">
        <v>127</v>
      </c>
      <c r="C9" s="86"/>
      <c r="E9" s="35"/>
      <c r="F9" s="85">
        <f>SUMIF('Trial Balance'!I:I,'المركز المالي'!B25,'Trial Balance'!L:L)</f>
        <v>21093</v>
      </c>
      <c r="G9" s="36"/>
      <c r="H9" s="85">
        <v>22312</v>
      </c>
      <c r="I9" s="25"/>
      <c r="K9" s="136"/>
    </row>
    <row r="10" spans="1:14" s="37" customFormat="1" ht="24" customHeight="1" x14ac:dyDescent="0.2">
      <c r="A10" s="25"/>
      <c r="B10" s="21" t="s">
        <v>128</v>
      </c>
      <c r="C10" s="86"/>
      <c r="E10" s="35"/>
      <c r="F10" s="85">
        <f>-SUMIF('Trial Balance'!I:I,'المركز المالي'!B25,'Trial Balance'!K:K)</f>
        <v>-20621</v>
      </c>
      <c r="G10" s="36"/>
      <c r="H10" s="85">
        <v>-4492</v>
      </c>
      <c r="I10" s="25"/>
      <c r="K10" s="136"/>
    </row>
    <row r="11" spans="1:14" s="37" customFormat="1" ht="24" customHeight="1" thickBot="1" x14ac:dyDescent="0.25">
      <c r="A11" s="25"/>
      <c r="B11" s="21"/>
      <c r="C11" s="84"/>
      <c r="E11" s="35"/>
      <c r="F11" s="87">
        <f>SUM(F8:F10)</f>
        <v>62210</v>
      </c>
      <c r="G11" s="36"/>
      <c r="H11" s="87">
        <f>SUM(H8:H10)</f>
        <v>61738</v>
      </c>
      <c r="I11" s="25"/>
      <c r="K11" s="136"/>
      <c r="M11" s="85">
        <f>-SUMIF('Trial Balance'!N:N,'المركز المالي'!B25,'Trial Balance'!B:B)</f>
        <v>61738</v>
      </c>
      <c r="N11" s="136">
        <f>H11-M11</f>
        <v>0</v>
      </c>
    </row>
    <row r="12" spans="1:14" s="37" customFormat="1" ht="17.25" customHeight="1" thickTop="1" x14ac:dyDescent="0.2">
      <c r="A12" s="25"/>
      <c r="B12" s="21"/>
      <c r="C12" s="84"/>
      <c r="E12" s="35"/>
      <c r="F12" s="35"/>
      <c r="G12" s="35"/>
      <c r="H12" s="84"/>
      <c r="I12" s="25"/>
    </row>
    <row r="13" spans="1:14" s="37" customFormat="1" ht="66" customHeight="1" x14ac:dyDescent="0.2">
      <c r="A13" s="25"/>
      <c r="B13" s="166" t="s">
        <v>149</v>
      </c>
      <c r="C13" s="166"/>
      <c r="D13" s="166"/>
      <c r="E13" s="166"/>
      <c r="F13" s="166"/>
      <c r="G13" s="166"/>
      <c r="H13" s="166"/>
      <c r="I13" s="25"/>
    </row>
    <row r="14" spans="1:14" s="37" customFormat="1" ht="6" customHeight="1" x14ac:dyDescent="0.2">
      <c r="A14" s="25"/>
      <c r="B14" s="89"/>
      <c r="C14" s="89"/>
      <c r="D14" s="89"/>
      <c r="E14" s="89"/>
      <c r="F14" s="89"/>
      <c r="G14" s="89"/>
      <c r="H14" s="89"/>
      <c r="I14" s="25"/>
    </row>
    <row r="15" spans="1:14" s="37" customFormat="1" x14ac:dyDescent="0.2">
      <c r="A15" s="25"/>
      <c r="B15" s="38" t="s">
        <v>97</v>
      </c>
      <c r="C15" s="89"/>
      <c r="D15" s="89"/>
      <c r="E15" s="89"/>
      <c r="F15" s="89"/>
      <c r="G15" s="89"/>
      <c r="H15" s="89"/>
      <c r="I15" s="25"/>
    </row>
    <row r="16" spans="1:14" s="37" customFormat="1" ht="45" customHeight="1" x14ac:dyDescent="0.2">
      <c r="A16" s="25"/>
      <c r="B16" s="166" t="s">
        <v>101</v>
      </c>
      <c r="C16" s="166"/>
      <c r="D16" s="166"/>
      <c r="E16" s="166"/>
      <c r="F16" s="166"/>
      <c r="G16" s="166"/>
      <c r="H16" s="166"/>
      <c r="I16" s="25"/>
    </row>
    <row r="17" spans="1:14" s="37" customFormat="1" x14ac:dyDescent="0.2">
      <c r="A17" s="25"/>
      <c r="B17" s="39" t="s">
        <v>28</v>
      </c>
      <c r="C17" s="40"/>
      <c r="D17" s="39" t="s">
        <v>29</v>
      </c>
      <c r="E17" s="89"/>
      <c r="F17" s="39" t="s">
        <v>49</v>
      </c>
      <c r="H17" s="39" t="s">
        <v>73</v>
      </c>
      <c r="I17" s="25"/>
    </row>
    <row r="18" spans="1:14" s="37" customFormat="1" x14ac:dyDescent="0.2">
      <c r="A18" s="25"/>
      <c r="B18" s="109" t="s">
        <v>82</v>
      </c>
      <c r="C18" s="113"/>
      <c r="D18" s="90">
        <v>300</v>
      </c>
      <c r="E18" s="89"/>
      <c r="F18" s="90">
        <v>1000</v>
      </c>
      <c r="H18" s="90">
        <f>D18*F18</f>
        <v>300000</v>
      </c>
      <c r="I18" s="25"/>
      <c r="M18" s="85">
        <f>-SUMIF('Trial Balance'!N:N,'المركز المالي'!B29,'Trial Balance'!B:B)</f>
        <v>300000</v>
      </c>
      <c r="N18" s="136">
        <f>H18-M18</f>
        <v>0</v>
      </c>
    </row>
    <row r="19" spans="1:14" s="37" customFormat="1" ht="21" thickBot="1" x14ac:dyDescent="0.25">
      <c r="A19" s="25"/>
      <c r="D19" s="91">
        <f>SUM(D18:D18)</f>
        <v>300</v>
      </c>
      <c r="E19" s="38"/>
      <c r="F19" s="91"/>
      <c r="H19" s="91">
        <f>SUM(H18:H18)</f>
        <v>300000</v>
      </c>
      <c r="I19" s="25"/>
    </row>
    <row r="20" spans="1:14" s="37" customFormat="1" ht="11.25" customHeight="1" thickTop="1" x14ac:dyDescent="0.2">
      <c r="A20" s="25"/>
      <c r="B20" s="89"/>
      <c r="C20" s="89"/>
      <c r="D20" s="89"/>
      <c r="E20" s="89"/>
      <c r="F20" s="89"/>
      <c r="G20" s="89"/>
      <c r="I20" s="25"/>
    </row>
    <row r="21" spans="1:14" s="37" customFormat="1" x14ac:dyDescent="0.2">
      <c r="A21" s="25"/>
      <c r="B21" s="38" t="s">
        <v>98</v>
      </c>
      <c r="C21" s="35"/>
      <c r="D21" s="35"/>
      <c r="E21" s="35"/>
      <c r="F21" s="39" t="s">
        <v>141</v>
      </c>
      <c r="G21" s="36"/>
      <c r="H21" s="39" t="s">
        <v>72</v>
      </c>
      <c r="I21" s="25"/>
    </row>
    <row r="22" spans="1:14" x14ac:dyDescent="0.2">
      <c r="B22" s="89" t="s">
        <v>120</v>
      </c>
      <c r="C22" s="92"/>
      <c r="D22" s="92"/>
      <c r="E22" s="113"/>
      <c r="F22" s="85">
        <f>SUMIF('Trial Balance'!I:I,'10-11-12-13'!B22,'Trial Balance'!J:J)</f>
        <v>1587694</v>
      </c>
      <c r="G22" s="113"/>
      <c r="H22" s="86">
        <v>2175673</v>
      </c>
      <c r="M22" s="85"/>
      <c r="N22" s="136"/>
    </row>
    <row r="23" spans="1:14" x14ac:dyDescent="0.2">
      <c r="B23" s="89" t="s">
        <v>84</v>
      </c>
      <c r="C23" s="92"/>
      <c r="D23" s="92"/>
      <c r="E23" s="113"/>
      <c r="F23" s="85">
        <f>SUMIF('Trial Balance'!I:I,'10-11-12-13'!B23,'Trial Balance'!J:J)</f>
        <v>179899</v>
      </c>
      <c r="G23" s="113"/>
      <c r="H23" s="86">
        <v>372136</v>
      </c>
    </row>
    <row r="24" spans="1:14" ht="21" thickBot="1" x14ac:dyDescent="0.25">
      <c r="C24" s="30"/>
      <c r="D24" s="31"/>
      <c r="E24" s="31"/>
      <c r="F24" s="42">
        <f>SUM(F22:F23)</f>
        <v>1767593</v>
      </c>
      <c r="G24" s="31"/>
      <c r="H24" s="42">
        <f>SUM(H22:H23)</f>
        <v>2547809</v>
      </c>
    </row>
    <row r="25" spans="1:14" ht="13.9" customHeight="1" thickTop="1" x14ac:dyDescent="0.2">
      <c r="C25" s="30"/>
      <c r="D25" s="31"/>
      <c r="E25" s="31"/>
      <c r="F25" s="43"/>
      <c r="G25" s="31"/>
      <c r="H25" s="43"/>
    </row>
    <row r="26" spans="1:14" x14ac:dyDescent="0.2">
      <c r="B26" s="38" t="s">
        <v>99</v>
      </c>
      <c r="C26" s="30"/>
      <c r="D26" s="31"/>
      <c r="E26" s="31"/>
      <c r="F26" s="39" t="s">
        <v>141</v>
      </c>
      <c r="G26" s="36"/>
      <c r="H26" s="39" t="s">
        <v>72</v>
      </c>
    </row>
    <row r="27" spans="1:14" ht="8.25" customHeight="1" x14ac:dyDescent="0.2">
      <c r="C27" s="30"/>
      <c r="D27" s="31"/>
      <c r="E27" s="31"/>
      <c r="F27" s="43"/>
      <c r="G27" s="31"/>
      <c r="H27" s="43"/>
    </row>
    <row r="28" spans="1:14" x14ac:dyDescent="0.2">
      <c r="B28" s="89" t="s">
        <v>50</v>
      </c>
      <c r="C28" s="30"/>
      <c r="D28" s="31"/>
      <c r="E28" s="31"/>
      <c r="F28" s="85">
        <f>SUMIF('Trial Balance'!I:I,'10-11-12-13'!B28,'Trial Balance'!J:J)</f>
        <v>176873</v>
      </c>
      <c r="G28" s="31"/>
      <c r="H28" s="28">
        <v>482745</v>
      </c>
    </row>
    <row r="29" spans="1:14" x14ac:dyDescent="0.2">
      <c r="B29" s="89" t="s">
        <v>44</v>
      </c>
      <c r="C29" s="30"/>
      <c r="D29" s="31"/>
      <c r="E29" s="31"/>
      <c r="F29" s="85">
        <f>SUMIF('Trial Balance'!I:I,'10-11-12-13'!B29,'Trial Balance'!J:J)</f>
        <v>12726</v>
      </c>
      <c r="G29" s="31"/>
      <c r="H29" s="28">
        <v>20740</v>
      </c>
    </row>
    <row r="30" spans="1:14" x14ac:dyDescent="0.2">
      <c r="B30" s="89" t="s">
        <v>51</v>
      </c>
      <c r="C30" s="30"/>
      <c r="D30" s="31"/>
      <c r="E30" s="31"/>
      <c r="F30" s="85">
        <f>SUMIF('Trial Balance'!I:I,'10-11-12-13'!B30,'Trial Balance'!J:J)</f>
        <v>12094</v>
      </c>
      <c r="G30" s="31"/>
      <c r="H30" s="28">
        <v>26489</v>
      </c>
    </row>
    <row r="31" spans="1:14" x14ac:dyDescent="0.2">
      <c r="B31" s="89" t="s">
        <v>85</v>
      </c>
      <c r="C31" s="30"/>
      <c r="D31" s="31"/>
      <c r="E31" s="31"/>
      <c r="F31" s="85">
        <f>SUMIF('Trial Balance'!I:I,'10-11-12-13'!B31,'Trial Balance'!J:J)</f>
        <v>11519</v>
      </c>
      <c r="G31" s="31"/>
      <c r="H31" s="28">
        <v>8399</v>
      </c>
    </row>
    <row r="32" spans="1:14" x14ac:dyDescent="0.2">
      <c r="B32" s="89" t="s">
        <v>86</v>
      </c>
      <c r="C32" s="30"/>
      <c r="D32" s="31"/>
      <c r="E32" s="31"/>
      <c r="F32" s="85">
        <f>SUMIF('Trial Balance'!I:I,'10-11-12-13'!B32,'Trial Balance'!J:J)</f>
        <v>89193</v>
      </c>
      <c r="G32" s="31"/>
      <c r="H32" s="28">
        <v>217212</v>
      </c>
    </row>
    <row r="33" spans="2:15" x14ac:dyDescent="0.2">
      <c r="B33" s="89" t="s">
        <v>52</v>
      </c>
      <c r="C33" s="30"/>
      <c r="D33" s="31"/>
      <c r="E33" s="31"/>
      <c r="F33" s="85">
        <f>SUMIF('Trial Balance'!I:I,'10-11-12-13'!B33,'Trial Balance'!J:J)</f>
        <v>75</v>
      </c>
      <c r="G33" s="31"/>
      <c r="H33" s="28">
        <v>9430</v>
      </c>
    </row>
    <row r="34" spans="2:15" x14ac:dyDescent="0.2">
      <c r="B34" s="89" t="s">
        <v>46</v>
      </c>
      <c r="C34" s="30"/>
      <c r="D34" s="31"/>
      <c r="E34" s="31"/>
      <c r="F34" s="85">
        <f>SUMIF('Trial Balance'!I:I,'10-11-12-13'!B34,'Trial Balance'!J:J)</f>
        <v>15000</v>
      </c>
      <c r="G34" s="31"/>
      <c r="H34" s="28">
        <v>10000</v>
      </c>
    </row>
    <row r="35" spans="2:15" x14ac:dyDescent="0.2">
      <c r="B35" s="25" t="s">
        <v>87</v>
      </c>
      <c r="C35" s="30"/>
      <c r="D35" s="31"/>
      <c r="E35" s="31"/>
      <c r="F35" s="85">
        <f>'10-11-12-13'!F9</f>
        <v>21093</v>
      </c>
      <c r="G35" s="31"/>
      <c r="H35" s="28">
        <v>22312</v>
      </c>
      <c r="M35" s="34">
        <f>N35-F35</f>
        <v>0</v>
      </c>
      <c r="N35" s="135">
        <f>SUMIF('Trial Balance'!I:I,'10-11-12-13'!B35,'Trial Balance'!J:J)</f>
        <v>21093</v>
      </c>
      <c r="O35" s="25" t="s">
        <v>223</v>
      </c>
    </row>
    <row r="36" spans="2:15" x14ac:dyDescent="0.2">
      <c r="B36" s="89" t="s">
        <v>88</v>
      </c>
      <c r="C36" s="30"/>
      <c r="D36" s="31"/>
      <c r="E36" s="31"/>
      <c r="F36" s="85">
        <f>SUMIF('Trial Balance'!I:I,'10-11-12-13'!B36,'Trial Balance'!J:J)</f>
        <v>1009</v>
      </c>
      <c r="G36" s="31"/>
      <c r="H36" s="28">
        <v>49</v>
      </c>
    </row>
    <row r="37" spans="2:15" x14ac:dyDescent="0.2">
      <c r="B37" s="25" t="s">
        <v>68</v>
      </c>
      <c r="C37" s="30"/>
      <c r="D37" s="31"/>
      <c r="E37" s="31"/>
      <c r="F37" s="85">
        <f>SUMIF('Trial Balance'!I:I,'10-11-12-13'!B37,'Trial Balance'!J:J)+2</f>
        <v>38863</v>
      </c>
      <c r="G37" s="31"/>
      <c r="H37" s="28">
        <v>33054</v>
      </c>
    </row>
    <row r="38" spans="2:15" ht="21" thickBot="1" x14ac:dyDescent="0.25">
      <c r="B38" s="20"/>
      <c r="C38" s="30"/>
      <c r="D38" s="31"/>
      <c r="E38" s="31"/>
      <c r="F38" s="42">
        <f>SUM(F28:F37)</f>
        <v>378445</v>
      </c>
      <c r="G38" s="31"/>
      <c r="H38" s="42">
        <f>SUM(H28:H37)</f>
        <v>830430</v>
      </c>
    </row>
    <row r="39" spans="2:15" ht="4.5" customHeight="1" thickTop="1" x14ac:dyDescent="0.2">
      <c r="B39" s="20"/>
      <c r="C39" s="30"/>
      <c r="D39" s="31"/>
      <c r="E39" s="31"/>
      <c r="F39" s="43"/>
      <c r="G39" s="31"/>
      <c r="H39" s="43"/>
    </row>
    <row r="40" spans="2:15" ht="12.75" customHeight="1" x14ac:dyDescent="0.2">
      <c r="B40" s="154"/>
      <c r="C40" s="154"/>
      <c r="D40" s="154"/>
      <c r="E40" s="154"/>
      <c r="F40" s="154"/>
      <c r="G40" s="154"/>
      <c r="H40" s="154"/>
    </row>
    <row r="41" spans="2:15" ht="19.899999999999999" customHeight="1" x14ac:dyDescent="0.2">
      <c r="B41" s="165">
        <v>19</v>
      </c>
      <c r="C41" s="165"/>
      <c r="D41" s="165"/>
      <c r="E41" s="165"/>
      <c r="F41" s="165"/>
      <c r="G41" s="165"/>
      <c r="H41" s="165"/>
    </row>
  </sheetData>
  <mergeCells count="4">
    <mergeCell ref="B41:H41"/>
    <mergeCell ref="B13:H13"/>
    <mergeCell ref="B40:H40"/>
    <mergeCell ref="B16:H16"/>
  </mergeCells>
  <printOptions horizontalCentered="1"/>
  <pageMargins left="0.39370078740157483" right="0.39370078740157483" top="0.62992125984251968" bottom="0" header="0" footer="0"/>
  <pageSetup paperSize="9" scale="92" firstPageNumber="5"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B2:E7"/>
  <sheetViews>
    <sheetView rightToLeft="1" workbookViewId="0">
      <selection activeCell="F19" sqref="F19"/>
    </sheetView>
  </sheetViews>
  <sheetFormatPr defaultColWidth="8.75" defaultRowHeight="15" x14ac:dyDescent="0.25"/>
  <cols>
    <col min="1" max="1" width="8.75" style="137"/>
    <col min="2" max="2" width="31.625" style="137" customWidth="1"/>
    <col min="3" max="5" width="12.25" style="141" customWidth="1"/>
    <col min="6" max="16384" width="8.75" style="137"/>
  </cols>
  <sheetData>
    <row r="2" spans="2:5" ht="15.75" thickBot="1" x14ac:dyDescent="0.3">
      <c r="B2" s="139" t="s">
        <v>232</v>
      </c>
      <c r="C2" s="140" t="s">
        <v>229</v>
      </c>
      <c r="D2" s="140" t="s">
        <v>230</v>
      </c>
      <c r="E2" s="140" t="s">
        <v>231</v>
      </c>
    </row>
    <row r="3" spans="2:5" ht="15.75" thickTop="1" x14ac:dyDescent="0.25">
      <c r="B3" s="138"/>
    </row>
    <row r="4" spans="2:5" x14ac:dyDescent="0.25">
      <c r="B4" s="138"/>
    </row>
    <row r="6" spans="2:5" ht="15.75" thickBot="1" x14ac:dyDescent="0.3">
      <c r="B6" s="139"/>
      <c r="C6" s="140"/>
      <c r="D6" s="140"/>
      <c r="E6" s="140">
        <f>SUM(E3:E5)</f>
        <v>0</v>
      </c>
    </row>
    <row r="7" spans="2:5" ht="15.75" thickTop="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10</vt:i4>
      </vt:variant>
      <vt:variant>
        <vt:lpstr>النطاقات المسماة</vt:lpstr>
      </vt:variant>
      <vt:variant>
        <vt:i4>8</vt:i4>
      </vt:variant>
    </vt:vector>
  </HeadingPairs>
  <TitlesOfParts>
    <vt:vector size="18" baseType="lpstr">
      <vt:lpstr>Trial Balance</vt:lpstr>
      <vt:lpstr>المركز المالي</vt:lpstr>
      <vt:lpstr>قائمة الدخل</vt:lpstr>
      <vt:lpstr>قائمة التغيرات</vt:lpstr>
      <vt:lpstr>التدفقات النقدية</vt:lpstr>
      <vt:lpstr>5-6-7</vt:lpstr>
      <vt:lpstr>8-9</vt:lpstr>
      <vt:lpstr>10-11-12-13</vt:lpstr>
      <vt:lpstr>الملاحظات</vt:lpstr>
      <vt:lpstr>الارصدة الافتتاحية</vt:lpstr>
      <vt:lpstr>'10-11-12-13'!Print_Area</vt:lpstr>
      <vt:lpstr>'5-6-7'!Print_Area</vt:lpstr>
      <vt:lpstr>'8-9'!Print_Area</vt:lpstr>
      <vt:lpstr>'الارصدة الافتتاحية'!Print_Area</vt:lpstr>
      <vt:lpstr>'التدفقات النقدية'!Print_Area</vt:lpstr>
      <vt:lpstr>'المركز المالي'!Print_Area</vt:lpstr>
      <vt:lpstr>'قائمة التغيرات'!Print_Area</vt:lpstr>
      <vt:lpstr>'قائمة الدخل'!Print_Area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SACAD</dc:creator>
  <cp:lastModifiedBy>b.abdalla@sacadfirm-sys.com</cp:lastModifiedBy>
  <cp:lastPrinted>2025-09-08T12:18:30Z</cp:lastPrinted>
  <dcterms:created xsi:type="dcterms:W3CDTF">2021-09-06T06:19:46Z</dcterms:created>
  <dcterms:modified xsi:type="dcterms:W3CDTF">2025-09-08T12:20:54Z</dcterms:modified>
</cp:coreProperties>
</file>