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Admin-pc\التقرير اليومي للفرسان\أبو سريع\أبوسريع 2023م\حلول جنا 2023\13000 القوائم المالية ومذكرة الانتهاء\الميزانية 2023م\"/>
    </mc:Choice>
  </mc:AlternateContent>
  <xr:revisionPtr revIDLastSave="0" documentId="13_ncr:1_{6967A4C4-0793-49D6-9D56-90F300C59F88}" xr6:coauthVersionLast="47" xr6:coauthVersionMax="47" xr10:uidLastSave="{00000000-0000-0000-0000-000000000000}"/>
  <bookViews>
    <workbookView xWindow="-120" yWindow="-120" windowWidth="29040" windowHeight="15840" tabRatio="734" activeTab="7" xr2:uid="{00000000-000D-0000-FFFF-FFFF00000000}"/>
  </bookViews>
  <sheets>
    <sheet name="Trial Balance" sheetId="31" r:id="rId1"/>
    <sheet name="المركز المالي" sheetId="15" r:id="rId2"/>
    <sheet name="قائمة الدخل" sheetId="16" r:id="rId3"/>
    <sheet name="قائمة التغيرات" sheetId="17" r:id="rId4"/>
    <sheet name="التدفقات النقدية" sheetId="18" r:id="rId5"/>
    <sheet name="5-6-7" sheetId="19" r:id="rId6"/>
    <sheet name="8-9" sheetId="30" r:id="rId7"/>
    <sheet name="10-11-12-13" sheetId="29" r:id="rId8"/>
    <sheet name="الملاحظات" sheetId="33" r:id="rId9"/>
    <sheet name="الارصدة الافتتاحية" sheetId="32" r:id="rId10"/>
  </sheets>
  <definedNames>
    <definedName name="_xlnm._FilterDatabase" localSheetId="0" hidden="1">'Trial Balance'!$A$5:$O$65</definedName>
    <definedName name="AuditorsReport" localSheetId="7">#REF!</definedName>
    <definedName name="AuditorsReport" localSheetId="6">#REF!</definedName>
    <definedName name="AuditorsReport">#REF!</definedName>
    <definedName name="Exhibit_A" localSheetId="7">#REF!</definedName>
    <definedName name="Exhibit_A" localSheetId="6">#REF!</definedName>
    <definedName name="Exhibit_A">#REF!</definedName>
    <definedName name="Exhibit_B" localSheetId="7">#REF!</definedName>
    <definedName name="Exhibit_B" localSheetId="6">#REF!</definedName>
    <definedName name="Exhibit_B">#REF!</definedName>
    <definedName name="Exhibit_c" localSheetId="7">#REF!</definedName>
    <definedName name="Exhibit_c" localSheetId="6">#REF!</definedName>
    <definedName name="Exhibit_c">#REF!</definedName>
    <definedName name="fdf" localSheetId="7">#REF!</definedName>
    <definedName name="fdf" localSheetId="6">#REF!</definedName>
    <definedName name="fdf">#REF!</definedName>
    <definedName name="k" localSheetId="7">#REF!</definedName>
    <definedName name="k" localSheetId="6">#REF!</definedName>
    <definedName name="k">#REF!</definedName>
    <definedName name="Notes" localSheetId="7">#REF!</definedName>
    <definedName name="Notes" localSheetId="6">#REF!</definedName>
    <definedName name="Notes">#REF!</definedName>
    <definedName name="Part_1" localSheetId="7">#REF!</definedName>
    <definedName name="Part_1" localSheetId="6">#REF!</definedName>
    <definedName name="Part_1">#REF!</definedName>
    <definedName name="_xlnm.Print_Area" localSheetId="7">'10-11-12-13'!$A$2:$H$41</definedName>
    <definedName name="_xlnm.Print_Area" localSheetId="5">'5-6-7'!$A$2:$J$44</definedName>
    <definedName name="_xlnm.Print_Area" localSheetId="6">'8-9'!$A$1:$F$39</definedName>
    <definedName name="_xlnm.Print_Area" localSheetId="9">'الارصدة الافتتاحية'!$B$1:$G$37</definedName>
    <definedName name="_xlnm.Print_Area" localSheetId="4">'التدفقات النقدية'!$A$1:$E$43</definedName>
    <definedName name="_xlnm.Print_Area" localSheetId="1">'المركز المالي'!$B$1:$G$37</definedName>
    <definedName name="_xlnm.Print_Area" localSheetId="3">'قائمة التغيرات'!$A$1:$I$27</definedName>
    <definedName name="_xlnm.Print_Area" localSheetId="2">'قائمة الدخل'!$A$1:$G$29</definedName>
    <definedName name="XDO_?BIRTH_DATE_EXP?" localSheetId="7">#REF!</definedName>
    <definedName name="XDO_?BIRTH_DATE_EXP?" localSheetId="6">#REF!</definedName>
    <definedName name="XDO_?BIRTH_DATE_EXP?">#REF!</definedName>
    <definedName name="XDO_?CF_BDLABEL?" localSheetId="7">#REF!</definedName>
    <definedName name="XDO_?CF_BDLABEL?" localSheetId="6">#REF!</definedName>
    <definedName name="XDO_?CF_BDLABEL?">#REF!</definedName>
    <definedName name="XDO_?CF_IQAMALABEL?" localSheetId="7">#REF!</definedName>
    <definedName name="XDO_?CF_IQAMALABEL?" localSheetId="6">#REF!</definedName>
    <definedName name="XDO_?CF_IQAMALABEL?">#REF!</definedName>
    <definedName name="XDO_?CF_JOINDATELABEL?" localSheetId="7">#REF!</definedName>
    <definedName name="XDO_?CF_JOINDATELABEL?" localSheetId="6">#REF!</definedName>
    <definedName name="XDO_?CF_JOINDATELABEL?">#REF!</definedName>
    <definedName name="XDO_?CF_NAMEARABICNATIONALITY?" localSheetId="7">#REF!</definedName>
    <definedName name="XDO_?CF_NAMEARABICNATIONALITY?" localSheetId="6">#REF!</definedName>
    <definedName name="XDO_?CF_NAMEARABICNATIONALITY?">#REF!</definedName>
    <definedName name="XDO_?CF_NINLABEL?" localSheetId="7">#REF!</definedName>
    <definedName name="XDO_?CF_NINLABEL?" localSheetId="6">#REF!</definedName>
    <definedName name="XDO_?CF_NINLABEL?">#REF!</definedName>
    <definedName name="XDO_?CF_OLDNINLABEL?" localSheetId="7">#REF!</definedName>
    <definedName name="XDO_?CF_OLDNINLABEL?" localSheetId="6">#REF!</definedName>
    <definedName name="XDO_?CF_OLDNINLABEL?">#REF!</definedName>
    <definedName name="XDO_?CF_SINLABEL?" localSheetId="7">#REF!</definedName>
    <definedName name="XDO_?CF_SINLABEL?" localSheetId="6">#REF!</definedName>
    <definedName name="XDO_?CF_SINLABEL?">#REF!</definedName>
    <definedName name="XDO_?CF_STATUS?" localSheetId="7">#REF!</definedName>
    <definedName name="XDO_?CF_STATUS?" localSheetId="6">#REF!</definedName>
    <definedName name="XDO_?CF_STATUS?">#REF!</definedName>
    <definedName name="XDO_?CF_STATUSLABEL?" localSheetId="7">#REF!</definedName>
    <definedName name="XDO_?CF_STATUSLABEL?" localSheetId="6">#REF!</definedName>
    <definedName name="XDO_?CF_STATUSLABEL?">#REF!</definedName>
    <definedName name="XDO_?CF_WAGELABEL?" localSheetId="7">#REF!</definedName>
    <definedName name="XDO_?CF_WAGELABEL?" localSheetId="6">#REF!</definedName>
    <definedName name="XDO_?CF_WAGELABEL?">#REF!</definedName>
    <definedName name="XDO_?IQAMANUMBER?" localSheetId="7">#REF!</definedName>
    <definedName name="XDO_?IQAMANUMBER?" localSheetId="6">#REF!</definedName>
    <definedName name="XDO_?IQAMANUMBER?">#REF!</definedName>
    <definedName name="XDO_?JOIN_DATE_EXP?" localSheetId="7">#REF!</definedName>
    <definedName name="XDO_?JOIN_DATE_EXP?" localSheetId="6">#REF!</definedName>
    <definedName name="XDO_?JOIN_DATE_EXP?">#REF!</definedName>
    <definedName name="XDO_?MAIN_HEADING?" localSheetId="7">#REF!</definedName>
    <definedName name="XDO_?MAIN_HEADING?" localSheetId="6">#REF!</definedName>
    <definedName name="XDO_?MAIN_HEADING?">#REF!</definedName>
    <definedName name="XDO_?MONTHLYCONTRIBUTORYWAGE?" localSheetId="7">#REF!</definedName>
    <definedName name="XDO_?MONTHLYCONTRIBUTORYWAGE?" localSheetId="6">#REF!</definedName>
    <definedName name="XDO_?MONTHLYCONTRIBUTORYWAGE?">#REF!</definedName>
    <definedName name="XDO_?NAME?" localSheetId="7">#REF!</definedName>
    <definedName name="XDO_?NAME?" localSheetId="6">#REF!</definedName>
    <definedName name="XDO_?NAME?">#REF!</definedName>
    <definedName name="XDO_?NEWNINUMBER?" localSheetId="7">#REF!</definedName>
    <definedName name="XDO_?NEWNINUMBER?" localSheetId="6">#REF!</definedName>
    <definedName name="XDO_?NEWNINUMBER?">#REF!</definedName>
    <definedName name="XDO_?OLDNINUMBER?" localSheetId="7">#REF!</definedName>
    <definedName name="XDO_?OLDNINUMBER?" localSheetId="6">#REF!</definedName>
    <definedName name="XDO_?OLDNINUMBER?">#REF!</definedName>
    <definedName name="XDO_?PASSPORTNUMBER?" localSheetId="7">#REF!</definedName>
    <definedName name="XDO_?PASSPORTNUMBER?" localSheetId="6">#REF!</definedName>
    <definedName name="XDO_?PASSPORTNUMBER?">#REF!</definedName>
    <definedName name="XDO_?SOCIALINSURANCENUMBER?" localSheetId="7">#REF!</definedName>
    <definedName name="XDO_?SOCIALINSURANCENUMBER?" localSheetId="6">#REF!</definedName>
    <definedName name="XDO_?SOCIALINSURANCENUMBER?">#REF!</definedName>
    <definedName name="XDO_?SUB_HEADING?" localSheetId="7">#REF!</definedName>
    <definedName name="XDO_?SUB_HEADING?" localSheetId="6">#REF!</definedName>
    <definedName name="XDO_?SUB_HEADING?">#REF!</definedName>
    <definedName name="XDO_?TOTAL_EMPLOYERS?" localSheetId="7">#REF!</definedName>
    <definedName name="XDO_?TOTAL_EMPLOYERS?" localSheetId="6">#REF!</definedName>
    <definedName name="XDO_?TOTAL_EMPLOYERS?">#REF!</definedName>
    <definedName name="XDO_CF_NAMELABEL?" localSheetId="7">#REF!</definedName>
    <definedName name="XDO_CF_NAMELABEL?" localSheetId="6">#REF!</definedName>
    <definedName name="XDO_CF_NAMELABEL?">#REF!</definedName>
    <definedName name="XDO_CF_NATIONALITYLABEL?" localSheetId="7">#REF!</definedName>
    <definedName name="XDO_CF_NATIONALITYLABEL?" localSheetId="6">#REF!</definedName>
    <definedName name="XDO_CF_NATIONALITYLABEL?">#REF!</definedName>
    <definedName name="XDO_CF_PASSPORTLABEL?" localSheetId="7">#REF!</definedName>
    <definedName name="XDO_CF_PASSPORTLABEL?" localSheetId="6">#REF!</definedName>
    <definedName name="XDO_CF_PASSPORTLABEL?">#REF!</definedName>
    <definedName name="XDO_GROUP_?G_2?" localSheetId="7">#REF!</definedName>
    <definedName name="XDO_GROUP_?G_2?" localSheetId="6">#REF!</definedName>
    <definedName name="XDO_GROUP_?G_2?">#REF!</definedName>
    <definedName name="Z_C4C54333_0C8B_484B_8210_F3D7E510C081_.wvu.Cols" localSheetId="2" hidden="1">'قائمة الدخل'!$A:$A</definedName>
    <definedName name="Z_C4C54333_0C8B_484B_8210_F3D7E510C081_.wvu.PrintTitles" localSheetId="7" hidden="1">'10-11-12-13'!#REF!</definedName>
    <definedName name="Z_C4C54333_0C8B_484B_8210_F3D7E510C081_.wvu.PrintTitles" localSheetId="5" hidden="1">'5-6-7'!#REF!</definedName>
    <definedName name="Z_C4C54333_0C8B_484B_8210_F3D7E510C081_.wvu.PrintTitles" localSheetId="6" hidden="1">'8-9'!#REF!</definedName>
    <definedName name="أتعابالفروع" localSheetId="7">#REF!</definedName>
    <definedName name="أتعابالفروع" localSheetId="6">#REF!</definedName>
    <definedName name="أتعابالفروع">#REF!</definedName>
    <definedName name="أجازات" localSheetId="7">#REF!</definedName>
    <definedName name="أجازات" localSheetId="6">#REF!</definedName>
    <definedName name="أجازات">#REF!</definedName>
    <definedName name="الأبراج" localSheetId="7">#REF!</definedName>
    <definedName name="الأبراج" localSheetId="6">#REF!</definedName>
    <definedName name="الأبراج">#REF!</definedName>
    <definedName name="الإيرادات" localSheetId="7">#REF!</definedName>
    <definedName name="الإيرادات" localSheetId="6">#REF!</definedName>
    <definedName name="الإيرادات">#REF!</definedName>
    <definedName name="الدخل">#REF!</definedName>
    <definedName name="السابعة" localSheetId="7">#REF!</definedName>
    <definedName name="السابعة" localSheetId="6">#REF!</definedName>
    <definedName name="السابعة">#REF!</definedName>
    <definedName name="العملالأسبوعي" localSheetId="7">#REF!</definedName>
    <definedName name="العملالأسبوعي" localSheetId="6">#REF!</definedName>
    <definedName name="العملالأسبوعي">#REF!</definedName>
    <definedName name="المراجعةالدورية" localSheetId="7">#REF!</definedName>
    <definedName name="المراجعةالدورية" localSheetId="6">#REF!</definedName>
    <definedName name="المراجعةالدورية">#REF!</definedName>
    <definedName name="الميزانية" localSheetId="7">#REF!</definedName>
    <definedName name="الميزانية" localSheetId="6">#REF!</definedName>
    <definedName name="الميزانية">#REF!</definedName>
    <definedName name="النبذة" localSheetId="7">#REF!</definedName>
    <definedName name="النبذة" localSheetId="6">#REF!</definedName>
    <definedName name="النبذة">#REF!</definedName>
    <definedName name="إيضاح3" localSheetId="7">#REF!</definedName>
    <definedName name="إيضاح3" localSheetId="6">#REF!</definedName>
    <definedName name="إيضاح3">#REF!</definedName>
    <definedName name="إيضاح7" localSheetId="7">#REF!</definedName>
    <definedName name="إيضاح7" localSheetId="6">#REF!</definedName>
    <definedName name="إيضاح7">#REF!</definedName>
    <definedName name="إيضاح8" localSheetId="7">#REF!</definedName>
    <definedName name="إيضاح8" localSheetId="6">#REF!</definedName>
    <definedName name="إيضاح8">#REF!</definedName>
    <definedName name="تذكرةطائرة" localSheetId="7">#REF!</definedName>
    <definedName name="تذكرةطائرة" localSheetId="6">#REF!</definedName>
    <definedName name="تذكرةطائرة">#REF!</definedName>
    <definedName name="تصفيةموظف" localSheetId="7">#REF!</definedName>
    <definedName name="تصفيةموظف" localSheetId="6">#REF!</definedName>
    <definedName name="تصفيةموظف">#REF!</definedName>
    <definedName name="تغيرات" localSheetId="7">#REF!</definedName>
    <definedName name="تغيرات" localSheetId="6">#REF!</definedName>
    <definedName name="تغيرات">#REF!</definedName>
    <definedName name="تقريرأعمال" localSheetId="7">#REF!</definedName>
    <definedName name="تقريرأعمال" localSheetId="6">#REF!</definedName>
    <definedName name="تقريرأعمال">#REF!</definedName>
    <definedName name="تقريرالمكتب" localSheetId="7">#REF!</definedName>
    <definedName name="تقريرالمكتب" localSheetId="6">#REF!</definedName>
    <definedName name="تقريرالمكتب">#REF!</definedName>
    <definedName name="تقريرشهري" localSheetId="7">#REF!</definedName>
    <definedName name="تقريرشهري" localSheetId="6">#REF!</definedName>
    <definedName name="تقريرشهري">#REF!</definedName>
    <definedName name="تكاليف" localSheetId="7">#REF!</definedName>
    <definedName name="تكاليف" localSheetId="6">#REF!</definedName>
    <definedName name="تكاليف">#REF!</definedName>
    <definedName name="تلفوناتالعملاء" localSheetId="7">#REF!</definedName>
    <definedName name="تلفوناتالعملاء" localSheetId="6">#REF!</definedName>
    <definedName name="تلفوناتالعملاء">#REF!</definedName>
    <definedName name="تليفونات" localSheetId="7">#REF!</definedName>
    <definedName name="تليفونات" localSheetId="6">#REF!</definedName>
    <definedName name="تليفونات">#REF!</definedName>
    <definedName name="جدولزمني" localSheetId="7">#REF!</definedName>
    <definedName name="جدولزمني" localSheetId="6">#REF!</definedName>
    <definedName name="جدولزمني">#REF!</definedName>
    <definedName name="جردالخزينة" localSheetId="7">#REF!</definedName>
    <definedName name="جردالخزينة" localSheetId="6">#REF!</definedName>
    <definedName name="جردالخزينة">#REF!</definedName>
    <definedName name="جردالمخزون" localSheetId="7">#REF!</definedName>
    <definedName name="جردالمخزون" localSheetId="6">#REF!</definedName>
    <definedName name="جردالمخزون">#REF!</definedName>
    <definedName name="خالد" localSheetId="7">#REF!</definedName>
    <definedName name="خالد" localSheetId="6">#REF!</definedName>
    <definedName name="خالد">#REF!</definedName>
    <definedName name="خطابتنقل" localSheetId="7">#REF!</definedName>
    <definedName name="خطابتنقل" localSheetId="6">#REF!</definedName>
    <definedName name="خطابتنقل">#REF!</definedName>
    <definedName name="زياراتأسبوعي" localSheetId="7">#REF!</definedName>
    <definedName name="زياراتأسبوعي" localSheetId="6">#REF!</definedName>
    <definedName name="زياراتأسبوعي">#REF!</definedName>
    <definedName name="زياراتالعملاء" localSheetId="7">#REF!</definedName>
    <definedName name="زياراتالعملاء" localSheetId="6">#REF!</definedName>
    <definedName name="زياراتالعملاء">#REF!</definedName>
    <definedName name="سامي" localSheetId="7">#REF!</definedName>
    <definedName name="سامي" localSheetId="6">#REF!</definedName>
    <definedName name="سامي">#REF!</definedName>
    <definedName name="سندصرف" localSheetId="7">#REF!</definedName>
    <definedName name="سندصرف" localSheetId="6">#REF!</definedName>
    <definedName name="سندصرف">#REF!</definedName>
    <definedName name="شى62" localSheetId="7">#REF!</definedName>
    <definedName name="شى62" localSheetId="6">#REF!</definedName>
    <definedName name="شى62">#REF!</definedName>
    <definedName name="ص.راتب" localSheetId="7">#REF!</definedName>
    <definedName name="ص.راتب" localSheetId="6">#REF!</definedName>
    <definedName name="ص.راتب">#REF!</definedName>
    <definedName name="صرفعمولة" localSheetId="7">#REF!</definedName>
    <definedName name="صرفعمولة" localSheetId="6">#REF!</definedName>
    <definedName name="صرفعمولة">#REF!</definedName>
    <definedName name="عملاءالمكتب" localSheetId="7">#REF!</definedName>
    <definedName name="عملاءالمكتب" localSheetId="6">#REF!</definedName>
    <definedName name="عملاءالمكتب">#REF!</definedName>
    <definedName name="ك.الحضور" localSheetId="7">#REF!</definedName>
    <definedName name="ك.الحضور" localSheetId="6">#REF!</definedName>
    <definedName name="ك.الحضور">#REF!</definedName>
    <definedName name="كشفتفريغ" localSheetId="7">#REF!</definedName>
    <definedName name="كشفتفريغ" localSheetId="6">#REF!</definedName>
    <definedName name="كشفتفريغ">#REF!</definedName>
    <definedName name="كمك" localSheetId="7">#REF!</definedName>
    <definedName name="كمك" localSheetId="6">#REF!</definedName>
    <definedName name="كمك">#REF!</definedName>
    <definedName name="م.المراجعةالنهائية" localSheetId="7">#REF!</definedName>
    <definedName name="م.المراجعةالنهائية" localSheetId="6">#REF!</definedName>
    <definedName name="م.المراجعةالنهائية">#REF!</definedName>
    <definedName name="م.المكاتب" localSheetId="7">#REF!</definedName>
    <definedName name="م.المكاتب" localSheetId="6">#REF!</definedName>
    <definedName name="م.المكاتب">#REF!</definedName>
    <definedName name="م.بالمستودع" localSheetId="7">#REF!</definedName>
    <definedName name="م.بالمستودع" localSheetId="6">#REF!</definedName>
    <definedName name="م.بالمستودع">#REF!</definedName>
    <definedName name="مراسلاتالعملاء" localSheetId="7">#REF!</definedName>
    <definedName name="مراسلاتالعملاء" localSheetId="6">#REF!</definedName>
    <definedName name="مراسلاتالعملاء">#REF!</definedName>
    <definedName name="موقفالعملاء" localSheetId="7">#REF!</definedName>
    <definedName name="موقفالعملاء" localSheetId="6">#REF!</definedName>
    <definedName name="موقفالعملاء">#REF!</definedName>
    <definedName name="ن.سيارة" localSheetId="7">#REF!</definedName>
    <definedName name="ن.سيارة" localSheetId="6">#REF!</definedName>
    <definedName name="ن.سيارة">#REF!</definedName>
    <definedName name="نبذة" localSheetId="7">#REF!</definedName>
    <definedName name="نبذة" localSheetId="6">#REF!</definedName>
    <definedName name="نبذة">#REF!</definedName>
    <definedName name="نوعالخدمة" localSheetId="7">#REF!</definedName>
    <definedName name="نوعالخدمة" localSheetId="6">#REF!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31" l="1"/>
  <c r="B64" i="31" l="1"/>
  <c r="D63" i="31"/>
  <c r="C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64" i="31" l="1"/>
  <c r="B4" i="31"/>
  <c r="P21" i="15"/>
  <c r="J34" i="19"/>
  <c r="I12" i="17"/>
  <c r="I17" i="17"/>
  <c r="I18" i="17"/>
  <c r="N15" i="16"/>
  <c r="J3" i="31"/>
  <c r="M18" i="29"/>
  <c r="M11" i="29"/>
  <c r="I33" i="30"/>
  <c r="N38" i="19"/>
  <c r="O38" i="19" s="1"/>
  <c r="N34" i="19"/>
  <c r="O34" i="19" s="1"/>
  <c r="N29" i="19"/>
  <c r="O29" i="19" s="1"/>
  <c r="N8" i="19"/>
  <c r="O8" i="19" s="1"/>
  <c r="N13" i="19"/>
  <c r="O13" i="19" s="1"/>
  <c r="N14" i="19"/>
  <c r="O14" i="19" s="1"/>
  <c r="N12" i="19"/>
  <c r="O12" i="19" s="1"/>
  <c r="K7" i="31"/>
  <c r="L7" i="31"/>
  <c r="K8" i="31"/>
  <c r="L8" i="31"/>
  <c r="K9" i="31"/>
  <c r="L9" i="31"/>
  <c r="K10" i="31"/>
  <c r="L10" i="31"/>
  <c r="K11" i="31"/>
  <c r="L11" i="31"/>
  <c r="K12" i="31"/>
  <c r="L12" i="31"/>
  <c r="K13" i="31"/>
  <c r="L13" i="31"/>
  <c r="K14" i="31"/>
  <c r="L14" i="31"/>
  <c r="K15" i="31"/>
  <c r="L15" i="31"/>
  <c r="K16" i="31"/>
  <c r="L16" i="31"/>
  <c r="K17" i="31"/>
  <c r="L17" i="31"/>
  <c r="K18" i="31"/>
  <c r="L18" i="31"/>
  <c r="K19" i="31"/>
  <c r="K20" i="31"/>
  <c r="L20" i="31"/>
  <c r="K21" i="31"/>
  <c r="L21" i="31"/>
  <c r="K22" i="31"/>
  <c r="L22" i="31"/>
  <c r="K23" i="31"/>
  <c r="L23" i="31"/>
  <c r="K24" i="31"/>
  <c r="L24" i="31"/>
  <c r="K25" i="31"/>
  <c r="L25" i="31"/>
  <c r="K26" i="31"/>
  <c r="L26" i="31"/>
  <c r="K27" i="31"/>
  <c r="L27" i="31"/>
  <c r="K28" i="31"/>
  <c r="L28" i="31"/>
  <c r="K29" i="31"/>
  <c r="L29" i="31"/>
  <c r="K30" i="31"/>
  <c r="L30" i="31"/>
  <c r="K31" i="31"/>
  <c r="L31" i="31"/>
  <c r="K32" i="31"/>
  <c r="L32" i="31"/>
  <c r="K33" i="31"/>
  <c r="L33" i="31"/>
  <c r="K34" i="31"/>
  <c r="L34" i="31"/>
  <c r="K35" i="31"/>
  <c r="L35" i="31"/>
  <c r="K36" i="31"/>
  <c r="L36" i="31"/>
  <c r="K37" i="31"/>
  <c r="L37" i="31"/>
  <c r="K38" i="31"/>
  <c r="L38" i="31"/>
  <c r="K39" i="31"/>
  <c r="L39" i="31"/>
  <c r="K40" i="31"/>
  <c r="L40" i="31"/>
  <c r="K41" i="31"/>
  <c r="L41" i="31"/>
  <c r="K42" i="31"/>
  <c r="L42" i="31"/>
  <c r="K43" i="31"/>
  <c r="L43" i="31"/>
  <c r="K44" i="31"/>
  <c r="L44" i="31"/>
  <c r="K45" i="31"/>
  <c r="L45" i="31"/>
  <c r="K46" i="31"/>
  <c r="L46" i="31"/>
  <c r="K47" i="31"/>
  <c r="L47" i="31"/>
  <c r="K48" i="31"/>
  <c r="L48" i="31"/>
  <c r="K49" i="31"/>
  <c r="L49" i="31"/>
  <c r="K50" i="31"/>
  <c r="L50" i="31"/>
  <c r="K51" i="31"/>
  <c r="L51" i="31"/>
  <c r="K52" i="31"/>
  <c r="L52" i="31"/>
  <c r="K53" i="31"/>
  <c r="L53" i="31"/>
  <c r="K54" i="31"/>
  <c r="L54" i="31"/>
  <c r="K55" i="31"/>
  <c r="L55" i="31"/>
  <c r="K56" i="31"/>
  <c r="L56" i="31"/>
  <c r="K57" i="31"/>
  <c r="L57" i="31"/>
  <c r="K58" i="31"/>
  <c r="L58" i="31"/>
  <c r="K59" i="31"/>
  <c r="L59" i="31"/>
  <c r="K60" i="31"/>
  <c r="L60" i="31"/>
  <c r="K61" i="31"/>
  <c r="L61" i="31"/>
  <c r="K62" i="31"/>
  <c r="L62" i="31"/>
  <c r="K63" i="31"/>
  <c r="L63" i="31"/>
  <c r="L6" i="31"/>
  <c r="K6"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4" i="31"/>
  <c r="H38" i="19" s="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E13" i="15" l="1"/>
  <c r="F37" i="29"/>
  <c r="E18" i="15"/>
  <c r="E11" i="15"/>
  <c r="C16" i="18" s="1"/>
  <c r="F22" i="29"/>
  <c r="E8" i="16"/>
  <c r="K4" i="31"/>
  <c r="J4" i="31"/>
  <c r="L4" i="31"/>
  <c r="K64" i="31"/>
  <c r="L64" i="31"/>
  <c r="J64" i="31"/>
  <c r="E32" i="32"/>
  <c r="E31" i="32"/>
  <c r="E30" i="32"/>
  <c r="E26" i="32"/>
  <c r="E22" i="32"/>
  <c r="E21" i="32"/>
  <c r="E20" i="32"/>
  <c r="E19" i="32"/>
  <c r="E14" i="32"/>
  <c r="E13" i="32"/>
  <c r="E12" i="32"/>
  <c r="E11" i="32"/>
  <c r="E10" i="32" l="1"/>
  <c r="E15" i="32" s="1"/>
  <c r="E16" i="32" s="1"/>
  <c r="J11" i="32"/>
  <c r="J14" i="32"/>
  <c r="J19" i="32"/>
  <c r="E27" i="32"/>
  <c r="E23" i="32" l="1"/>
  <c r="E28" i="32" s="1"/>
  <c r="E33" i="32"/>
  <c r="F22" i="30"/>
  <c r="H11" i="29"/>
  <c r="G25" i="15" s="1"/>
  <c r="F8" i="29" l="1"/>
  <c r="N11" i="29"/>
  <c r="G26" i="32"/>
  <c r="E34" i="32"/>
  <c r="E39" i="32" s="1"/>
  <c r="J35" i="19"/>
  <c r="G27" i="32" l="1"/>
  <c r="J26" i="32"/>
  <c r="B21" i="30"/>
  <c r="F12" i="30"/>
  <c r="D12" i="30"/>
  <c r="C28" i="18"/>
  <c r="E28" i="18"/>
  <c r="J11" i="15"/>
  <c r="F17" i="30" l="1"/>
  <c r="F9" i="30" s="1"/>
  <c r="F10" i="30" s="1"/>
  <c r="H38" i="29" l="1"/>
  <c r="G11" i="16" s="1"/>
  <c r="E19" i="17" l="1"/>
  <c r="C19" i="17"/>
  <c r="E13" i="17"/>
  <c r="E14" i="17" s="1"/>
  <c r="C13" i="17"/>
  <c r="E20" i="17" l="1"/>
  <c r="G31" i="32"/>
  <c r="J31" i="32" s="1"/>
  <c r="C14" i="17"/>
  <c r="G29" i="15"/>
  <c r="G30" i="15"/>
  <c r="E33" i="18"/>
  <c r="C20" i="17" l="1"/>
  <c r="G30" i="32"/>
  <c r="J30" i="32" s="1"/>
  <c r="J39" i="19"/>
  <c r="G20" i="32" l="1"/>
  <c r="J18" i="15"/>
  <c r="C18" i="18" s="1"/>
  <c r="J30" i="19"/>
  <c r="G19" i="15" s="1"/>
  <c r="N16" i="15" s="1"/>
  <c r="J15" i="19"/>
  <c r="J9" i="19"/>
  <c r="L27" i="30"/>
  <c r="G10" i="32" l="1"/>
  <c r="G10" i="15"/>
  <c r="C35" i="18" s="1"/>
  <c r="G12" i="32"/>
  <c r="J12" i="32" s="1"/>
  <c r="G12" i="15"/>
  <c r="G13" i="32"/>
  <c r="J13" i="32" s="1"/>
  <c r="J20" i="32"/>
  <c r="J13" i="15"/>
  <c r="G14" i="15" l="1"/>
  <c r="G15" i="15" s="1"/>
  <c r="J10" i="32"/>
  <c r="G15" i="32"/>
  <c r="G16" i="32" s="1"/>
  <c r="H24" i="29"/>
  <c r="G9" i="16" s="1"/>
  <c r="D19" i="29"/>
  <c r="H18" i="29"/>
  <c r="H19" i="29" l="1"/>
  <c r="N18" i="29"/>
  <c r="G21" i="32"/>
  <c r="G20" i="15"/>
  <c r="G10" i="16"/>
  <c r="G12" i="16" s="1"/>
  <c r="G15" i="16" s="1"/>
  <c r="F21" i="30" s="1"/>
  <c r="F24" i="30" s="1"/>
  <c r="F25" i="30" s="1"/>
  <c r="F26" i="30" s="1"/>
  <c r="F27" i="30" s="1"/>
  <c r="G26" i="15"/>
  <c r="E7" i="16"/>
  <c r="C7" i="18"/>
  <c r="F31" i="30" l="1"/>
  <c r="F33" i="30" s="1"/>
  <c r="G16" i="16"/>
  <c r="G17" i="16" s="1"/>
  <c r="J21" i="32"/>
  <c r="K33" i="30" l="1"/>
  <c r="D30" i="30"/>
  <c r="G22" i="32"/>
  <c r="G21" i="15"/>
  <c r="G19" i="16"/>
  <c r="G22" i="15" l="1"/>
  <c r="G27" i="15" s="1"/>
  <c r="E9" i="18"/>
  <c r="E13" i="18" s="1"/>
  <c r="E23" i="18" s="1"/>
  <c r="G11" i="17"/>
  <c r="J22" i="32"/>
  <c r="G23" i="32"/>
  <c r="G28" i="32" s="1"/>
  <c r="G13" i="17" l="1"/>
  <c r="G14" i="17" s="1"/>
  <c r="I11" i="17"/>
  <c r="G32" i="32" l="1"/>
  <c r="J32" i="32" s="1"/>
  <c r="G31" i="15"/>
  <c r="I13" i="17"/>
  <c r="I14" i="17"/>
  <c r="G33" i="32" l="1"/>
  <c r="G34" i="32" s="1"/>
  <c r="G39" i="32" s="1"/>
  <c r="G7" i="16"/>
  <c r="G32" i="15" l="1"/>
  <c r="G33" i="15" s="1"/>
  <c r="B1" i="16"/>
  <c r="B1" i="17" s="1"/>
  <c r="B2" i="16"/>
  <c r="B2" i="17" s="1"/>
  <c r="B1" i="18" l="1"/>
  <c r="E7" i="18"/>
  <c r="I10" i="17"/>
  <c r="B2" i="29" l="1"/>
  <c r="B1" i="30"/>
  <c r="B2" i="18"/>
  <c r="B3" i="29" l="1"/>
  <c r="B2" i="30"/>
  <c r="B3" i="19"/>
  <c r="E34" i="18"/>
  <c r="E36" i="18" s="1"/>
  <c r="E46" i="18" s="1"/>
  <c r="G39" i="15" l="1"/>
  <c r="E29" i="15" l="1"/>
  <c r="E30" i="15"/>
  <c r="I16" i="30" l="1"/>
  <c r="K16" i="30" s="1"/>
  <c r="I14" i="30"/>
  <c r="K14" i="30" s="1"/>
  <c r="I7" i="30"/>
  <c r="K7" i="30" s="1"/>
  <c r="I13" i="30"/>
  <c r="K13" i="30" s="1"/>
  <c r="I8" i="30"/>
  <c r="I15" i="30"/>
  <c r="K15" i="30" s="1"/>
  <c r="H13" i="19"/>
  <c r="F9" i="29"/>
  <c r="F35" i="29" s="1"/>
  <c r="H12" i="19"/>
  <c r="H25" i="19" l="1"/>
  <c r="H34" i="19"/>
  <c r="H35" i="19" s="1"/>
  <c r="K8" i="30"/>
  <c r="E6" i="33"/>
  <c r="F34" i="29"/>
  <c r="N35" i="29"/>
  <c r="M35" i="29" s="1"/>
  <c r="F36" i="29"/>
  <c r="F23" i="29"/>
  <c r="F32" i="29"/>
  <c r="F30" i="29"/>
  <c r="D8" i="30"/>
  <c r="F33" i="29"/>
  <c r="D7" i="30"/>
  <c r="H29" i="19"/>
  <c r="H30" i="19" s="1"/>
  <c r="H14" i="19"/>
  <c r="H15" i="19" s="1"/>
  <c r="E12" i="15" s="1"/>
  <c r="D16" i="30"/>
  <c r="H39" i="19"/>
  <c r="F28" i="29"/>
  <c r="F31" i="29"/>
  <c r="F29" i="29"/>
  <c r="H24" i="19"/>
  <c r="H8" i="19"/>
  <c r="H9" i="19" s="1"/>
  <c r="E10" i="15" s="1"/>
  <c r="D13" i="30"/>
  <c r="C12" i="18"/>
  <c r="H23" i="19"/>
  <c r="H22" i="19"/>
  <c r="F10" i="29"/>
  <c r="D32" i="30"/>
  <c r="C22" i="18" s="1"/>
  <c r="D14" i="30"/>
  <c r="D15" i="30"/>
  <c r="E19" i="15" l="1"/>
  <c r="N14" i="15" s="1"/>
  <c r="F11" i="29"/>
  <c r="E25" i="15" s="1"/>
  <c r="J25" i="15" s="1"/>
  <c r="C21" i="18"/>
  <c r="E14" i="15"/>
  <c r="E15" i="15" s="1"/>
  <c r="F24" i="29"/>
  <c r="D22" i="30"/>
  <c r="J12" i="15"/>
  <c r="C17" i="18"/>
  <c r="F38" i="29"/>
  <c r="E11" i="16" s="1"/>
  <c r="D17" i="30"/>
  <c r="D9" i="30" s="1"/>
  <c r="D10" i="30" s="1"/>
  <c r="E20" i="15" s="1"/>
  <c r="J19" i="15"/>
  <c r="C32" i="18"/>
  <c r="C33" i="18" s="1"/>
  <c r="E26" i="15" l="1"/>
  <c r="J26" i="15" s="1"/>
  <c r="E9" i="16"/>
  <c r="E10" i="16" s="1"/>
  <c r="E12" i="16" s="1"/>
  <c r="E15" i="16" s="1"/>
  <c r="J20" i="15"/>
  <c r="C19" i="18" s="1"/>
  <c r="D21" i="30" l="1"/>
  <c r="D24" i="30" s="1"/>
  <c r="D25" i="30" s="1"/>
  <c r="D26" i="30" s="1"/>
  <c r="D27" i="30" s="1"/>
  <c r="D31" i="30" s="1"/>
  <c r="M15" i="16"/>
  <c r="J26" i="30" l="1"/>
  <c r="E16" i="16" l="1"/>
  <c r="D33" i="30"/>
  <c r="E21" i="15" l="1"/>
  <c r="E22" i="15" s="1"/>
  <c r="E27" i="15" s="1"/>
  <c r="C11" i="18"/>
  <c r="E17" i="16"/>
  <c r="E19" i="16" s="1"/>
  <c r="O20" i="15" l="1"/>
  <c r="O22" i="15" s="1"/>
  <c r="J21" i="15"/>
  <c r="C9" i="18"/>
  <c r="C13" i="18" s="1"/>
  <c r="C23" i="18" s="1"/>
  <c r="C34" i="18" s="1"/>
  <c r="C36" i="18" s="1"/>
  <c r="C46" i="18" s="1"/>
  <c r="G16" i="17"/>
  <c r="G19" i="17" s="1"/>
  <c r="G20" i="17" s="1"/>
  <c r="I16" i="17" l="1"/>
  <c r="I19" i="17" l="1"/>
  <c r="I20" i="17"/>
  <c r="E31" i="15" l="1"/>
  <c r="E32" i="15" s="1"/>
  <c r="E33" i="15" s="1"/>
  <c r="E39" i="15" s="1"/>
  <c r="J31" i="15" l="1"/>
</calcChain>
</file>

<file path=xl/sharedStrings.xml><?xml version="1.0" encoding="utf-8"?>
<sst xmlns="http://schemas.openxmlformats.org/spreadsheetml/2006/main" count="598" uniqueCount="239">
  <si>
    <t>الأصـول الـمـتـداولـة</t>
  </si>
  <si>
    <t>مـجـمـوع الأصـول الـمـتـداولـة</t>
  </si>
  <si>
    <t>إيـضـاح</t>
  </si>
  <si>
    <t>الـمـجـمـــــــوع</t>
  </si>
  <si>
    <t>رأس المال</t>
  </si>
  <si>
    <t>احتياطي نظامي</t>
  </si>
  <si>
    <t xml:space="preserve">الأصــــــــــــول </t>
  </si>
  <si>
    <t xml:space="preserve">إجـمـالـي الأصــــــــــول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</si>
  <si>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</si>
  <si>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</si>
  <si>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</si>
  <si>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</si>
  <si>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</si>
  <si>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</si>
  <si>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حـقـوق الملكية</t>
  </si>
  <si>
    <t>مـجـمـوع حـقـوق الملكية</t>
  </si>
  <si>
    <t>إجـمـالـي الإلــتــزامـــات وحـقـوق الملكية</t>
  </si>
  <si>
    <t>مـصـروفـات عــمـومـيـة وإداريـــة</t>
  </si>
  <si>
    <t>اجمالي الدخل الشامل الاخر</t>
  </si>
  <si>
    <t>(جميع المبالغ بالريال السعودي)</t>
  </si>
  <si>
    <t>نقد وما في حكمه</t>
  </si>
  <si>
    <t xml:space="preserve">( جميع المبالغ بالريال السعودي ) </t>
  </si>
  <si>
    <t>التــدفقــات النقـديــة  مـن أنشطـــــة التشغيـل</t>
  </si>
  <si>
    <t xml:space="preserve"> منافع موظفين مكونة</t>
  </si>
  <si>
    <t>التغيــر في رأس المــــــــال العــامـــــــل</t>
  </si>
  <si>
    <t>التـــــدفقــات النقــــديــة مــن أنشطــــة الاستثمـــــار</t>
  </si>
  <si>
    <t>(مـدفـوعـات) لشـراء معدات وممتلكات</t>
  </si>
  <si>
    <t xml:space="preserve">التـــــدفقــات النقــــديــة مــن الأنشطة التمويلية </t>
  </si>
  <si>
    <t xml:space="preserve">إسم المالك </t>
  </si>
  <si>
    <t>عدد الحصص</t>
  </si>
  <si>
    <t>إجمالي الدخل الشامل</t>
  </si>
  <si>
    <t>طبيعة وحجم المعاملات</t>
  </si>
  <si>
    <t>الجهه ذات العلاقة</t>
  </si>
  <si>
    <t>طبيعة العلاقة</t>
  </si>
  <si>
    <t>طبيعـــــــــــة المعاملة</t>
  </si>
  <si>
    <t>شريك</t>
  </si>
  <si>
    <t>مخصص منافع الموظفين</t>
  </si>
  <si>
    <t>أرباح رأسمالية</t>
  </si>
  <si>
    <t xml:space="preserve">بنود الدخل الشامل الآخر </t>
  </si>
  <si>
    <t xml:space="preserve"> الذمم التجارية المدينة </t>
  </si>
  <si>
    <t xml:space="preserve"> الذمم التجارية الدائنة </t>
  </si>
  <si>
    <t>مدفوعات مقدمة وأرصدة مدينة أخرى</t>
  </si>
  <si>
    <t xml:space="preserve">إحتياطي نظامي </t>
  </si>
  <si>
    <t>نقدية لدى البنوك</t>
  </si>
  <si>
    <t>إيجـارات</t>
  </si>
  <si>
    <t>ضريبة القيمة المضافة</t>
  </si>
  <si>
    <t>أتعاب مهنية</t>
  </si>
  <si>
    <t>أطراف ذات علاقة</t>
  </si>
  <si>
    <t>تمويل</t>
  </si>
  <si>
    <t>قيمة الحصة</t>
  </si>
  <si>
    <t>رواتب وأجور وما فى حكمها</t>
  </si>
  <si>
    <t>تأمينات إجتماعية</t>
  </si>
  <si>
    <t>قرطاسية ومطبوعات</t>
  </si>
  <si>
    <t>منافع موظفين مدفوعة</t>
  </si>
  <si>
    <t>مسحوبات</t>
  </si>
  <si>
    <t>حجم التعامل</t>
  </si>
  <si>
    <t>ذمم تجارية مدينة</t>
  </si>
  <si>
    <t>ذمم تجارية دائنة</t>
  </si>
  <si>
    <t xml:space="preserve">قـائـمـة الـمـركــز الـمـالـي  </t>
  </si>
  <si>
    <t xml:space="preserve">قائمة الدخل الشامل  </t>
  </si>
  <si>
    <t xml:space="preserve">قائمة التغيرات في حقوق الملكية  </t>
  </si>
  <si>
    <t xml:space="preserve">قـائـمـة الـتـدفـقـات الـنـقـديـة  </t>
  </si>
  <si>
    <t xml:space="preserve">إيرادات أخرى </t>
  </si>
  <si>
    <t>إستبعادات  معدات وممتلكات</t>
  </si>
  <si>
    <t xml:space="preserve">تسويات </t>
  </si>
  <si>
    <t xml:space="preserve"> دفعات مقدمة وأرصدة مدينة الأخرى </t>
  </si>
  <si>
    <t xml:space="preserve"> مصروفات مستحقة وأرصدة دائنة أخرى</t>
  </si>
  <si>
    <r>
      <t xml:space="preserve">6 -  </t>
    </r>
    <r>
      <rPr>
        <b/>
        <u/>
        <sz val="13"/>
        <rFont val="Sakkal Majalla"/>
      </rPr>
      <t>مـدفـوعـات  مـقـدمـة وأرصـدة مـديـنـة أخـرى</t>
    </r>
  </si>
  <si>
    <t>أخرى</t>
  </si>
  <si>
    <t>تكلفة الإيرادات</t>
  </si>
  <si>
    <t>ربح (خسارة ) التشغيل</t>
  </si>
  <si>
    <r>
      <t xml:space="preserve">7- </t>
    </r>
    <r>
      <rPr>
        <b/>
        <u/>
        <sz val="13"/>
        <color rgb="FF000000"/>
        <rFont val="Sakkal Majalla"/>
      </rPr>
      <t>المعاملات مع أطراف ذات علاقة</t>
    </r>
  </si>
  <si>
    <t>31 ديسمبر 2022م</t>
  </si>
  <si>
    <t>الإجمالي</t>
  </si>
  <si>
    <t>الرصيد كما في 31 ديسمبر 2022م</t>
  </si>
  <si>
    <t>إيرادات النشاط</t>
  </si>
  <si>
    <t>توزيعات أرباح</t>
  </si>
  <si>
    <t>فيما يلى ملخص الأرصدة مع الأطراف ذات علاقة الظاهرة بقائمة المركز المالى:</t>
  </si>
  <si>
    <t>المدفوع من نهاية الخدمة</t>
  </si>
  <si>
    <t>سلف وعهد موظفين</t>
  </si>
  <si>
    <t>مصروفات مدفوعة مقدماً</t>
  </si>
  <si>
    <t>المستحق إلى طرف ذو علاقة</t>
  </si>
  <si>
    <t>السيد /  غريب نمر يونس حسين السوسي</t>
  </si>
  <si>
    <t>السيد /  أحمد غريب نمر يونس حسين السوسي</t>
  </si>
  <si>
    <t>مصروفات  التشغيل</t>
  </si>
  <si>
    <t>سفر وانتقالات</t>
  </si>
  <si>
    <t>رسوم حكومية واشتراكات</t>
  </si>
  <si>
    <t>مكافأة نهاية الخدمة</t>
  </si>
  <si>
    <t>رسوم بنكية</t>
  </si>
  <si>
    <t>شركة حلول جنا للتطوير التقني والصناعي</t>
  </si>
  <si>
    <t>مستحق إلى طرف ذو علاقة</t>
  </si>
  <si>
    <t>مخصص الضريبة</t>
  </si>
  <si>
    <t xml:space="preserve">مصروفات مستحقة وأرصدة دائنة أخرى </t>
  </si>
  <si>
    <t>خسائر متراكمة</t>
  </si>
  <si>
    <r>
      <t xml:space="preserve">8-  </t>
    </r>
    <r>
      <rPr>
        <b/>
        <u/>
        <sz val="13"/>
        <color rgb="FF000000"/>
        <rFont val="Sakkal Majalla"/>
      </rPr>
      <t xml:space="preserve">مصروفات مستحقة وأرصدة دائنة أخرى </t>
    </r>
  </si>
  <si>
    <r>
      <t xml:space="preserve">9 - </t>
    </r>
    <r>
      <rPr>
        <b/>
        <u/>
        <sz val="13"/>
        <color rgb="FF000000"/>
        <rFont val="Sakkal Majalla"/>
      </rPr>
      <t>مخصص الضريبة</t>
    </r>
  </si>
  <si>
    <r>
      <t xml:space="preserve">10 - </t>
    </r>
    <r>
      <rPr>
        <b/>
        <u/>
        <sz val="13"/>
        <color rgb="FF000000"/>
        <rFont val="Sakkal Majalla"/>
      </rPr>
      <t xml:space="preserve">مخصص منافع موظفين </t>
    </r>
  </si>
  <si>
    <r>
      <t xml:space="preserve">11-  </t>
    </r>
    <r>
      <rPr>
        <b/>
        <u/>
        <sz val="13"/>
        <color rgb="FF000000"/>
        <rFont val="Sakkal Majalla"/>
      </rPr>
      <t xml:space="preserve">رأس المال </t>
    </r>
  </si>
  <si>
    <r>
      <t xml:space="preserve">12- </t>
    </r>
    <r>
      <rPr>
        <b/>
        <u/>
        <sz val="13"/>
        <color rgb="FF000000"/>
        <rFont val="Sakkal Majalla"/>
      </rPr>
      <t>تكلفة الإيرادات</t>
    </r>
  </si>
  <si>
    <r>
      <t xml:space="preserve">13-  </t>
    </r>
    <r>
      <rPr>
        <b/>
        <u/>
        <sz val="13"/>
        <color rgb="FF000000"/>
        <rFont val="Sakkal Majalla"/>
      </rPr>
      <t>مصروفات عمومية وإدارية</t>
    </r>
  </si>
  <si>
    <t>الرصيد فى بداية السنة</t>
  </si>
  <si>
    <t>يبلغ رأس مال الشركة 300.000 ريال سعودي (فقط ثلاثمائة ألف ريال سعودي لاغير) مقسم إلى 300 حصة (فقط مائة حصة لاغير) نقدية متساوية القيمة ، تبلغ القيمة الاسمية لكل منها (1000) ريال وزعت على الشركاء كالتالي:</t>
  </si>
  <si>
    <t xml:space="preserve">شركة حلول جنا للتطوير التقنى والصناعى </t>
  </si>
  <si>
    <t>مصروفات على أعمال تحت التنفيذ</t>
  </si>
  <si>
    <t>أرصدة دائنة أخرى</t>
  </si>
  <si>
    <t>ضريبة الدخل</t>
  </si>
  <si>
    <t>فروقات إستهلاك</t>
  </si>
  <si>
    <t>الموقف الضريبى :</t>
  </si>
  <si>
    <t>الرصيد كما في 1 يناير 2020م</t>
  </si>
  <si>
    <t xml:space="preserve"> ضريبة دخل مكونة</t>
  </si>
  <si>
    <t>ضريبة دخل  مدفوعة</t>
  </si>
  <si>
    <t xml:space="preserve">"إن الإيضاحات المرفقة  من  (1) إلى  (16) تشكل جزءً لا يتجزأ من هذه القوائم المالية وتقرأ معها " </t>
  </si>
  <si>
    <t>صــافي النقـد  الناتج عن (المستخدم في ) الأنشطة التشغيلية</t>
  </si>
  <si>
    <t>صــافي النقـد  الناتج عن  الأنشطة التمويلية</t>
  </si>
  <si>
    <t xml:space="preserve">صــافي النقـدالناتج عن  الأنشطة الاستثمارية </t>
  </si>
  <si>
    <t>أرباح مبقاه</t>
  </si>
  <si>
    <t>(خسائر متراكمة)</t>
  </si>
  <si>
    <t>صافي ربح السنة</t>
  </si>
  <si>
    <t>إن العناصر  الأساسية لوعاء الضريبة  كما يلى :</t>
  </si>
  <si>
    <t xml:space="preserve">إن حركة مخصص الضريبة كما يلى </t>
  </si>
  <si>
    <t>تكلفة مشاريع</t>
  </si>
  <si>
    <t>شركة شخص واحد - شركــــــــــــــــــــــــة ذات مسئوليــــــــــــــــــــــــــــة محدودة أجنبية</t>
  </si>
  <si>
    <t>صـافي التغير في النقد وما في حكمه خلال السنة</t>
  </si>
  <si>
    <t>النقــد ومــا في حكمــه في أول السنة</t>
  </si>
  <si>
    <t>النقــد ومــا في حكمــه في أخر السنة</t>
  </si>
  <si>
    <t>تتمثل الأطراف ذات العلاقة في الشركاء بالشركة. وفيما يلي ملخصا بأهم المعاملات التي تمت بين الشركة والأطراف ذوي العلاقة خلال السنة:</t>
  </si>
  <si>
    <t>الرصيد فى أول السنة</t>
  </si>
  <si>
    <t>المكون عن السنة</t>
  </si>
  <si>
    <t>المستخدم خلال السنة</t>
  </si>
  <si>
    <t>صافي ربح (خسارة) السنة قبل الضريبة</t>
  </si>
  <si>
    <t>إستهلاك الخسائر بنسبة 25% صافى الدخل بعد تعديله</t>
  </si>
  <si>
    <t>مخصصات</t>
  </si>
  <si>
    <t>وعاء ضريبة الدخل</t>
  </si>
  <si>
    <t>الضريبة المستحقة 20%</t>
  </si>
  <si>
    <t>صافي الربح المعدل</t>
  </si>
  <si>
    <t>مجمل الربح (الخسارة)</t>
  </si>
  <si>
    <t xml:space="preserve">صافي ربح (خسارة)  السنة </t>
  </si>
  <si>
    <t>فرد أسرة مقرب للشريك</t>
  </si>
  <si>
    <t>عهد وسلف</t>
  </si>
  <si>
    <t xml:space="preserve">سلف وعهد موظفين  ـــ  أطراف ذات علاقة  (إيضاح رقم 7 )                            </t>
  </si>
  <si>
    <t>كما فــي 31 ديـسـمـــبـر 2023م</t>
  </si>
  <si>
    <t>31 ديسمبر 2023م</t>
  </si>
  <si>
    <t xml:space="preserve">للسنة المالية المنتهية في  31 ديسمبر 2023م </t>
  </si>
  <si>
    <t xml:space="preserve">للسنة المالية المنتهية في 31 ديسمبر 2023م  </t>
  </si>
  <si>
    <t>الرصيد كما في 31 ديسمبر 2023م</t>
  </si>
  <si>
    <t>للسنة المالية الـمـنتهـيـة في 31 ديـسـمـبر 2023م</t>
  </si>
  <si>
    <t>ايضاحات حول القوائم المالية للسنة المنتهية في 31 ديسمبر 2023م</t>
  </si>
  <si>
    <t>تتمثل طبيعة وحجم التعامل مع الاطراف ذات العلاقة خلال السنة المنتهية في 31 ديسمبر 2023م كما يلي:</t>
  </si>
  <si>
    <t>قدمت الشركة اقراراتها الضريبية حتى السنة المنتهية في 31 ديسمبر 2023م وحصلت على شهادة الضريبة صالحة الاستخدام حتى10 شوال 1444ه الموافق 30 ابريل 2024م ولم تستلم الشركة اية ربوط ضريبية حتى تاريخه.</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</si>
  <si>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 حيث تم قياس التزام مكافأة نهاية الخدمة والتكلفة التي يتم تحملها بموجب نظام العمل السعودي وفقاً للمبلغ غير المخصوم لاستحقاق الموظفين كما في 31 ديسمبر 2023م.</t>
  </si>
  <si>
    <t>Total</t>
  </si>
  <si>
    <t>Total for Not Specified</t>
  </si>
  <si>
    <t>Total for Reconciliation Discrepancies</t>
  </si>
  <si>
    <t>Total for Utilities-خدمات</t>
  </si>
  <si>
    <t>Total for Travel expenses - selling expenses-مصاريف سفر مبيعات</t>
  </si>
  <si>
    <t>Total for Professional fees - اتعاب مهنية</t>
  </si>
  <si>
    <t>Total for Payroll Expenses-رواتب</t>
  </si>
  <si>
    <t>Total for Office expenses-مصاريف مكتبية</t>
  </si>
  <si>
    <t>Total for Legal and professional fees-رسوم حكومية</t>
  </si>
  <si>
    <t>Total for Insurance - General-التأمين</t>
  </si>
  <si>
    <t>Total for GOSI - التأمينات الإجتماعية</t>
  </si>
  <si>
    <t>Total for End of service Expenses - مصروف نهاية الخدمة</t>
  </si>
  <si>
    <t>Total for Dues and subscriptions-الاشتراكات</t>
  </si>
  <si>
    <t>Total for Commissions and fees-حوافز</t>
  </si>
  <si>
    <t>Total for Bank charges-الرسوم البنكية</t>
  </si>
  <si>
    <t>Total for Rent or lease payments-ايجارات</t>
  </si>
  <si>
    <t>Total for Purchases-مشتريات</t>
  </si>
  <si>
    <t>Total for Overhead - COS - مصاريف تشغيل</t>
  </si>
  <si>
    <t>Total for Materials - COS - مواد</t>
  </si>
  <si>
    <t>Total for Direct labour - COS - عمالة</t>
  </si>
  <si>
    <t xml:space="preserve">   Total for Revenue-consulting-ايرادت النشاط الرئسيي</t>
  </si>
  <si>
    <t xml:space="preserve">   Total for Revenue - contracting-ايردات المقاولات</t>
  </si>
  <si>
    <t>Total for Statutory Reserves-احتياطي قانوني</t>
  </si>
  <si>
    <t>Total for Share capital-رأس المال</t>
  </si>
  <si>
    <t>Total for Retained Earnings-الأرباح المبقاة</t>
  </si>
  <si>
    <t>Total for Partner's Equity Ghareeb-جاري الشريك غريب</t>
  </si>
  <si>
    <t>Total for Partner's Equity Alzyade الزيادي</t>
  </si>
  <si>
    <t>Total for Opening Balance Equity- الأرصدة الافتتاحية</t>
  </si>
  <si>
    <t>Total for VAT Suspense- ضريبة ق.م مستحقة الدفع</t>
  </si>
  <si>
    <t>Total for VAT Payable-ضريبة القيمة المضافة</t>
  </si>
  <si>
    <t>Total for Tax Provision-مخصص الضريبة</t>
  </si>
  <si>
    <t>Total for Provision End Services- مخصص نهاية الخدمة</t>
  </si>
  <si>
    <t>Total for Commission Fees Accrued - استحقاق الحوافز</t>
  </si>
  <si>
    <t xml:space="preserve">   Total for Professional fees payable-اتعاب مهنية مستحقة</t>
  </si>
  <si>
    <t xml:space="preserve">   Total for Office Rent Accrued-إيجار المكتب مستحق الدفع</t>
  </si>
  <si>
    <t xml:space="preserve">   Total for Accrued salaries-الرواتب المستحقة</t>
  </si>
  <si>
    <t xml:space="preserve">   Total for Accrued Expense-مصاريف مستحقة</t>
  </si>
  <si>
    <t>Total for Accounts Payable (A/P)-الموردون</t>
  </si>
  <si>
    <t>Total for project 18-1 under constriction - تحت التنفيذ</t>
  </si>
  <si>
    <t xml:space="preserve">   Total for Other Prepaid Expenses-مصاريف مسبقة الدفع اخرى</t>
  </si>
  <si>
    <t xml:space="preserve">   Total for Prepaid expenses-مصاريف مسبقة الدفع</t>
  </si>
  <si>
    <t xml:space="preserve">   Total for Project Lon-سلف مشروع 18-1</t>
  </si>
  <si>
    <t xml:space="preserve">   Total for Ahmad Alsousi Lon-سلفة أحمد السوسي</t>
  </si>
  <si>
    <t>Total for Customers Receivable-العملاء</t>
  </si>
  <si>
    <t xml:space="preserve">      Total for Cash on hand Ahmed - عهدة أحمد</t>
  </si>
  <si>
    <t xml:space="preserve">      Total for Cash on hand - عهدة حافظ حمدان</t>
  </si>
  <si>
    <t xml:space="preserve">   Total for Bank Albilad HC - البلاد الرئيسي</t>
  </si>
  <si>
    <t xml:space="preserve">   Total for Bank Al Rajhi - الراجحي الرئيسي</t>
  </si>
  <si>
    <t xml:space="preserve">   Total for Bank Al Inma HC - الانماء الرئيسي</t>
  </si>
  <si>
    <t xml:space="preserve">   Total for Bank Al Inma cont - الانماء المقاولات</t>
  </si>
  <si>
    <t xml:space="preserve">   Total for Al Inmaa card ahmed - بطاقة مشتريات أحمد</t>
  </si>
  <si>
    <t xml:space="preserve">closing </t>
  </si>
  <si>
    <t>Credit</t>
  </si>
  <si>
    <t>Debit</t>
  </si>
  <si>
    <t>Opening Balance</t>
  </si>
  <si>
    <t>Account Name</t>
  </si>
  <si>
    <t>L1</t>
  </si>
  <si>
    <t>L2</t>
  </si>
  <si>
    <t>L3</t>
  </si>
  <si>
    <t>L4</t>
  </si>
  <si>
    <t>تقريب آخر المدة</t>
  </si>
  <si>
    <t>تقريب حركة مدين</t>
  </si>
  <si>
    <t>تقريب حركة دائن</t>
  </si>
  <si>
    <t>أول المدة3</t>
  </si>
  <si>
    <t>أول المدة4</t>
  </si>
  <si>
    <t>Total for Cash on hand Amjad- عهدة أمجد</t>
  </si>
  <si>
    <t> Employee Cash Advances- سلف الموظفين</t>
  </si>
  <si>
    <t>Total for Employees Expense-مصاريف موظفين</t>
  </si>
  <si>
    <t>Total for Other general and administrative expenses-مصاريف ادارية اخرى</t>
  </si>
  <si>
    <t>Total for Repairs and Maintenance-صيانة</t>
  </si>
  <si>
    <t>Total for Travel expenses - general and admin expenses-مصاريف سفر ادارية</t>
  </si>
  <si>
    <t>مصروفات مستحقة (1/8)</t>
  </si>
  <si>
    <r>
      <t xml:space="preserve">1/8-  </t>
    </r>
    <r>
      <rPr>
        <b/>
        <u/>
        <sz val="13"/>
        <color rgb="FF000000"/>
        <rFont val="Sakkal Majalla"/>
      </rPr>
      <t xml:space="preserve">مصروفات مستحقة  </t>
    </r>
  </si>
  <si>
    <t>من الميزان</t>
  </si>
  <si>
    <t xml:space="preserve">مطلوب من طرف ذو علاقة </t>
  </si>
  <si>
    <t>إيجـارات مستحقة</t>
  </si>
  <si>
    <t>أتعاب مهنية مستحقة</t>
  </si>
  <si>
    <t>أخرى مستحقة</t>
  </si>
  <si>
    <t>المطلوب من طرف ذو علاقة</t>
  </si>
  <si>
    <t>المبلغ بالميزانية</t>
  </si>
  <si>
    <t>المبلغ بالميزان</t>
  </si>
  <si>
    <t>الفرق</t>
  </si>
  <si>
    <t>اختلافات بارصدة أول المدة</t>
  </si>
  <si>
    <t>رواتب مستحقة وما في حكمها</t>
  </si>
  <si>
    <t>صافي خسارة السنة</t>
  </si>
  <si>
    <r>
      <t xml:space="preserve">5-  </t>
    </r>
    <r>
      <rPr>
        <b/>
        <u/>
        <sz val="13"/>
        <color rgb="FF000000"/>
        <rFont val="Sakkal Majalla"/>
      </rPr>
      <t>نقــد وما في حكمه</t>
    </r>
  </si>
  <si>
    <t>Total Other current liabilities - ارصدة دائنة اخرى</t>
  </si>
  <si>
    <t>فروقات تقريب</t>
  </si>
  <si>
    <t>صـــــافي ربح السنة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</si>
</sst>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ر_._س_._‏_-;\-* #,##0.00\ _ر_._س_._‏_-;_-* &quot;-&quot;??\ _ر_._س_._‏_-;_-@_-"/>
    <numFmt numFmtId="165" formatCode="#,##0;[Red]\(#,##0\)"/>
    <numFmt numFmtId="166" formatCode="#,##0_-;\(#,###\)"/>
    <numFmt numFmtId="167" formatCode="0_);[Red]\(0\)"/>
    <numFmt numFmtId="168" formatCode="#,##0;\(#,##0\);\-"/>
    <numFmt numFmtId="169" formatCode="#,##0_-;[Red]\(#,##0\)"/>
    <numFmt numFmtId="170" formatCode="&quot;SR&quot;* #,##0.00\ _€"/>
    <numFmt numFmtId="171" formatCode="#,##0.00;\(#,##0.00\);\-"/>
  </numFmts>
  <fonts count="25" x14ac:knownFonts="1">
    <font>
      <sz val="11"/>
      <color theme="1"/>
      <name val="Arial"/>
      <family val="2"/>
      <scheme val="minor"/>
    </font>
    <font>
      <sz val="13"/>
      <color theme="1"/>
      <name val="Sakkal Majalla"/>
      <family val="2"/>
      <charset val="178"/>
    </font>
    <font>
      <b/>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1"/>
      <color indexed="8"/>
      <name val="Arial"/>
      <family val="2"/>
      <scheme val="minor"/>
    </font>
    <font>
      <b/>
      <sz val="8"/>
      <color indexed="8"/>
      <name val="Arial"/>
      <family val="2"/>
    </font>
    <font>
      <b/>
      <sz val="9"/>
      <color indexed="8"/>
      <name val="Arial"/>
      <family val="2"/>
    </font>
    <font>
      <sz val="8"/>
      <name val="Arial"/>
      <family val="2"/>
      <scheme val="minor"/>
    </font>
    <font>
      <b/>
      <sz val="11"/>
      <color indexed="8"/>
      <name val="Arial"/>
      <family val="2"/>
      <scheme val="minor"/>
    </font>
    <font>
      <sz val="11"/>
      <color indexed="8"/>
      <name val="Arial"/>
      <family val="2"/>
      <charset val="178"/>
      <scheme val="minor"/>
    </font>
    <font>
      <sz val="8"/>
      <color indexed="8"/>
      <name val="Arial"/>
      <family val="2"/>
      <charset val="178"/>
    </font>
    <font>
      <b/>
      <sz val="11"/>
      <color theme="1"/>
      <name val="Arial"/>
      <family val="2"/>
      <scheme val="minor"/>
    </font>
    <font>
      <sz val="11"/>
      <color theme="1"/>
      <name val="Calibri Light"/>
      <family val="2"/>
    </font>
    <font>
      <sz val="11"/>
      <color rgb="FF000000"/>
      <name val="Calibri Light"/>
      <family val="2"/>
    </font>
  </fonts>
  <fills count="5">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C000"/>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5" fillId="0" borderId="0" applyNumberFormat="0">
      <alignment horizontal="right"/>
    </xf>
    <xf numFmtId="0" fontId="4" fillId="0" borderId="0"/>
    <xf numFmtId="43" fontId="4" fillId="0" borderId="0" applyFont="0" applyFill="0" applyBorder="0" applyAlignment="0" applyProtection="0"/>
    <xf numFmtId="0" fontId="1" fillId="0" borderId="0"/>
    <xf numFmtId="0" fontId="15" fillId="0" borderId="0"/>
  </cellStyleXfs>
  <cellXfs count="167">
    <xf numFmtId="0" fontId="0" fillId="0" borderId="0" xfId="0"/>
    <xf numFmtId="3" fontId="6" fillId="0" borderId="0" xfId="0" applyNumberFormat="1" applyFont="1" applyFill="1" applyAlignment="1">
      <alignment horizontal="center" vertical="center" readingOrder="2"/>
    </xf>
    <xf numFmtId="168" fontId="6" fillId="0" borderId="3" xfId="0" applyNumberFormat="1" applyFont="1" applyFill="1" applyBorder="1" applyAlignment="1">
      <alignment horizontal="right" vertical="center" readingOrder="2"/>
    </xf>
    <xf numFmtId="168" fontId="6" fillId="0" borderId="0" xfId="0" applyNumberFormat="1" applyFont="1" applyFill="1" applyBorder="1" applyAlignment="1">
      <alignment horizontal="right" vertical="center" readingOrder="2"/>
    </xf>
    <xf numFmtId="168" fontId="6" fillId="0" borderId="0" xfId="0" applyNumberFormat="1" applyFont="1" applyFill="1" applyAlignment="1">
      <alignment horizontal="right" vertical="center" readingOrder="2"/>
    </xf>
    <xf numFmtId="168" fontId="8" fillId="0" borderId="4" xfId="0" applyNumberFormat="1" applyFont="1" applyFill="1" applyBorder="1" applyAlignment="1">
      <alignment horizontal="right" vertical="center" readingOrder="2"/>
    </xf>
    <xf numFmtId="168" fontId="8" fillId="0" borderId="0" xfId="0" applyNumberFormat="1" applyFont="1" applyFill="1" applyAlignment="1">
      <alignment horizontal="right" vertical="center" readingOrder="2"/>
    </xf>
    <xf numFmtId="168" fontId="8" fillId="0" borderId="0" xfId="0" applyNumberFormat="1" applyFont="1" applyFill="1" applyBorder="1" applyAlignment="1">
      <alignment horizontal="right" vertical="center" readingOrder="2"/>
    </xf>
    <xf numFmtId="168" fontId="8" fillId="0" borderId="5" xfId="0" applyNumberFormat="1" applyFont="1" applyFill="1" applyBorder="1" applyAlignment="1">
      <alignment horizontal="right" vertical="center" readingOrder="2"/>
    </xf>
    <xf numFmtId="168" fontId="8" fillId="0" borderId="3" xfId="0" applyNumberFormat="1" applyFont="1" applyFill="1" applyBorder="1" applyAlignment="1">
      <alignment horizontal="right" vertical="center" readingOrder="2"/>
    </xf>
    <xf numFmtId="168" fontId="9" fillId="0" borderId="0" xfId="0" applyNumberFormat="1" applyFont="1" applyFill="1" applyAlignment="1">
      <alignment horizontal="right" vertical="center" readingOrder="2"/>
    </xf>
    <xf numFmtId="168" fontId="9" fillId="0" borderId="0" xfId="0" applyNumberFormat="1" applyFont="1" applyFill="1" applyBorder="1" applyAlignment="1">
      <alignment horizontal="right" vertical="center" readingOrder="2"/>
    </xf>
    <xf numFmtId="168" fontId="6" fillId="0" borderId="0" xfId="1" applyNumberFormat="1" applyFont="1" applyFill="1" applyBorder="1" applyAlignment="1">
      <alignment horizontal="right" vertical="center" readingOrder="2"/>
    </xf>
    <xf numFmtId="168" fontId="6" fillId="0" borderId="3" xfId="1" applyNumberFormat="1" applyFont="1" applyFill="1" applyBorder="1" applyAlignment="1">
      <alignment horizontal="right" vertical="center" readingOrder="2"/>
    </xf>
    <xf numFmtId="168" fontId="6" fillId="0" borderId="2" xfId="1" applyNumberFormat="1" applyFont="1" applyFill="1" applyBorder="1" applyAlignment="1">
      <alignment horizontal="right" vertical="center" readingOrder="2"/>
    </xf>
    <xf numFmtId="168" fontId="8" fillId="0" borderId="0" xfId="1" applyNumberFormat="1" applyFont="1" applyFill="1" applyAlignment="1">
      <alignment horizontal="right" vertical="center" readingOrder="2"/>
    </xf>
    <xf numFmtId="168" fontId="8" fillId="0" borderId="4" xfId="1" applyNumberFormat="1" applyFont="1" applyFill="1" applyBorder="1" applyAlignment="1">
      <alignment horizontal="right" vertical="center" readingOrder="2"/>
    </xf>
    <xf numFmtId="168" fontId="8" fillId="0" borderId="2" xfId="1" applyNumberFormat="1" applyFont="1" applyFill="1" applyBorder="1" applyAlignment="1">
      <alignment horizontal="right" vertical="center" readingOrder="2"/>
    </xf>
    <xf numFmtId="0" fontId="8" fillId="0" borderId="0" xfId="0" applyFont="1" applyFill="1" applyAlignment="1">
      <alignment horizontal="right" vertical="center" readingOrder="2"/>
    </xf>
    <xf numFmtId="0" fontId="6" fillId="0" borderId="0" xfId="0" applyFont="1" applyFill="1" applyAlignment="1">
      <alignment horizontal="right" vertical="center" readingOrder="2"/>
    </xf>
    <xf numFmtId="0" fontId="3" fillId="0" borderId="0" xfId="1" applyFont="1" applyFill="1" applyAlignment="1">
      <alignment horizontal="right" vertical="center"/>
    </xf>
    <xf numFmtId="0" fontId="11" fillId="0" borderId="0" xfId="0" applyFont="1" applyFill="1" applyAlignment="1">
      <alignment horizontal="justify" vertical="center" readingOrder="2"/>
    </xf>
    <xf numFmtId="168" fontId="8" fillId="0" borderId="2" xfId="0" applyNumberFormat="1" applyFont="1" applyFill="1" applyBorder="1" applyAlignment="1">
      <alignment horizontal="right" vertical="center" readingOrder="2"/>
    </xf>
    <xf numFmtId="168" fontId="8" fillId="0" borderId="3" xfId="1" applyNumberFormat="1" applyFont="1" applyFill="1" applyBorder="1" applyAlignment="1">
      <alignment horizontal="right" vertical="center" readingOrder="2"/>
    </xf>
    <xf numFmtId="0" fontId="8" fillId="0" borderId="0" xfId="1" applyFont="1" applyFill="1" applyBorder="1" applyAlignment="1">
      <alignment vertical="center" readingOrder="2"/>
    </xf>
    <xf numFmtId="0" fontId="6" fillId="0" borderId="0" xfId="1" applyFont="1" applyFill="1" applyAlignment="1">
      <alignment vertical="center" readingOrder="2"/>
    </xf>
    <xf numFmtId="0" fontId="8" fillId="0" borderId="0" xfId="1" applyFont="1" applyFill="1" applyBorder="1" applyAlignment="1">
      <alignment horizontal="right" vertical="center" readingOrder="2"/>
    </xf>
    <xf numFmtId="0" fontId="8" fillId="0" borderId="3" xfId="1" applyFont="1" applyFill="1" applyBorder="1" applyAlignment="1">
      <alignment horizontal="right" vertical="center" readingOrder="2"/>
    </xf>
    <xf numFmtId="168" fontId="3" fillId="0" borderId="0" xfId="1" applyNumberFormat="1" applyFont="1" applyFill="1" applyBorder="1" applyAlignment="1">
      <alignment horizontal="right" vertical="center" readingOrder="2"/>
    </xf>
    <xf numFmtId="0" fontId="3" fillId="0" borderId="0" xfId="1" applyFont="1" applyFill="1" applyAlignment="1">
      <alignment horizontal="right" vertical="center" readingOrder="2"/>
    </xf>
    <xf numFmtId="0" fontId="6" fillId="0" borderId="0" xfId="1" applyFont="1" applyFill="1" applyBorder="1" applyAlignment="1">
      <alignment horizontal="right" vertical="center" readingOrder="2"/>
    </xf>
    <xf numFmtId="0" fontId="6" fillId="0" borderId="0" xfId="1" applyFont="1" applyFill="1" applyBorder="1" applyAlignment="1">
      <alignment vertical="center" readingOrder="2"/>
    </xf>
    <xf numFmtId="0" fontId="6" fillId="0" borderId="3" xfId="1" applyFont="1" applyFill="1" applyBorder="1" applyAlignment="1">
      <alignment horizontal="right" vertical="center" readingOrder="2"/>
    </xf>
    <xf numFmtId="0" fontId="6" fillId="0" borderId="0" xfId="1" applyFont="1" applyFill="1" applyAlignment="1">
      <alignment horizontal="right" vertical="center" readingOrder="2"/>
    </xf>
    <xf numFmtId="168" fontId="6" fillId="0" borderId="0" xfId="1" applyNumberFormat="1" applyFont="1" applyFill="1" applyAlignment="1">
      <alignment vertical="center" readingOrder="2"/>
    </xf>
    <xf numFmtId="0" fontId="7" fillId="0" borderId="0" xfId="1" applyFont="1" applyFill="1" applyAlignment="1">
      <alignment horizontal="right" vertical="center" readingOrder="2"/>
    </xf>
    <xf numFmtId="167" fontId="6" fillId="0" borderId="0" xfId="1" applyNumberFormat="1" applyFont="1" applyFill="1" applyAlignment="1">
      <alignment horizontal="right" vertical="center" readingOrder="2"/>
    </xf>
    <xf numFmtId="0" fontId="6" fillId="0" borderId="0" xfId="1" applyFont="1" applyFill="1" applyAlignment="1">
      <alignment vertical="center"/>
    </xf>
    <xf numFmtId="0" fontId="12" fillId="0" borderId="0" xfId="0" applyFont="1" applyFill="1" applyAlignment="1">
      <alignment horizontal="right" vertical="center" readingOrder="2"/>
    </xf>
    <xf numFmtId="0" fontId="12" fillId="0" borderId="3" xfId="0" applyFont="1" applyFill="1" applyBorder="1" applyAlignment="1">
      <alignment horizontal="center" vertical="center" readingOrder="2"/>
    </xf>
    <xf numFmtId="0" fontId="11" fillId="0" borderId="0" xfId="0" applyFont="1" applyFill="1" applyAlignment="1">
      <alignment vertical="center" readingOrder="2"/>
    </xf>
    <xf numFmtId="0" fontId="2" fillId="0" borderId="0" xfId="0" applyFont="1" applyFill="1" applyAlignment="1">
      <alignment vertical="center" readingOrder="2"/>
    </xf>
    <xf numFmtId="168" fontId="2" fillId="0" borderId="4" xfId="1" applyNumberFormat="1" applyFont="1" applyFill="1" applyBorder="1" applyAlignment="1">
      <alignment horizontal="right" vertical="center" readingOrder="2"/>
    </xf>
    <xf numFmtId="168" fontId="2" fillId="0" borderId="0" xfId="1" applyNumberFormat="1" applyFont="1" applyFill="1" applyBorder="1" applyAlignment="1">
      <alignment horizontal="right" vertical="center" readingOrder="2"/>
    </xf>
    <xf numFmtId="0" fontId="8" fillId="0" borderId="0" xfId="1" applyFont="1" applyFill="1" applyAlignment="1">
      <alignment horizontal="right" vertical="center" readingOrder="2"/>
    </xf>
    <xf numFmtId="0" fontId="8" fillId="0" borderId="0" xfId="1" applyFont="1" applyFill="1" applyAlignment="1">
      <alignment vertical="center" readingOrder="2"/>
    </xf>
    <xf numFmtId="168" fontId="11" fillId="0" borderId="0" xfId="0" applyNumberFormat="1" applyFont="1" applyFill="1" applyBorder="1" applyAlignment="1">
      <alignment horizontal="right" vertical="center" readingOrder="2"/>
    </xf>
    <xf numFmtId="0" fontId="11" fillId="0" borderId="3" xfId="0" applyFont="1" applyFill="1" applyBorder="1" applyAlignment="1">
      <alignment horizontal="right" vertical="center" readingOrder="2"/>
    </xf>
    <xf numFmtId="0" fontId="8" fillId="0" borderId="0" xfId="1" applyFont="1" applyFill="1" applyAlignment="1">
      <alignment horizontal="center" vertical="center" readingOrder="2"/>
    </xf>
    <xf numFmtId="0" fontId="7" fillId="0" borderId="0" xfId="1" applyFont="1" applyFill="1" applyAlignment="1">
      <alignment horizontal="center" vertical="center" readingOrder="2"/>
    </xf>
    <xf numFmtId="0" fontId="6" fillId="0" borderId="0" xfId="1" applyFont="1" applyFill="1" applyAlignment="1">
      <alignment readingOrder="2"/>
    </xf>
    <xf numFmtId="0" fontId="6" fillId="0" borderId="0" xfId="3" applyFont="1" applyFill="1" applyAlignment="1">
      <alignment vertical="center" readingOrder="2"/>
    </xf>
    <xf numFmtId="168" fontId="8" fillId="0" borderId="0" xfId="1" applyNumberFormat="1" applyFont="1" applyFill="1" applyBorder="1" applyAlignment="1">
      <alignment horizontal="right" vertical="center" readingOrder="2"/>
    </xf>
    <xf numFmtId="168" fontId="6" fillId="0" borderId="0" xfId="1" applyNumberFormat="1" applyFont="1" applyFill="1" applyAlignment="1">
      <alignment horizontal="right" vertical="center" readingOrder="2"/>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8" fillId="0" borderId="3" xfId="1" applyFont="1" applyFill="1" applyBorder="1" applyAlignment="1">
      <alignment horizontal="right" vertical="center"/>
    </xf>
    <xf numFmtId="0" fontId="6" fillId="0" borderId="0" xfId="1" applyFont="1" applyFill="1" applyAlignment="1">
      <alignment horizontal="center" vertical="center" readingOrder="2"/>
    </xf>
    <xf numFmtId="0" fontId="8" fillId="0" borderId="3" xfId="1" applyFont="1" applyFill="1" applyBorder="1" applyAlignment="1">
      <alignment horizontal="center" vertical="center" readingOrder="2"/>
    </xf>
    <xf numFmtId="0" fontId="8" fillId="0" borderId="0" xfId="1" applyFont="1" applyFill="1" applyBorder="1" applyAlignment="1">
      <alignment horizontal="center" vertical="center" readingOrder="2"/>
    </xf>
    <xf numFmtId="0" fontId="6" fillId="0" borderId="6" xfId="1" applyFont="1" applyFill="1" applyBorder="1" applyAlignment="1">
      <alignment horizontal="right" vertical="center" readingOrder="2"/>
    </xf>
    <xf numFmtId="168" fontId="14" fillId="0" borderId="2" xfId="0" applyNumberFormat="1" applyFont="1" applyFill="1" applyBorder="1" applyAlignment="1">
      <alignment horizontal="right" vertical="center" readingOrder="2"/>
    </xf>
    <xf numFmtId="168" fontId="13" fillId="0" borderId="7" xfId="0" applyNumberFormat="1" applyFont="1" applyFill="1" applyBorder="1" applyAlignment="1">
      <alignment horizontal="right" vertical="center" readingOrder="2"/>
    </xf>
    <xf numFmtId="0" fontId="6" fillId="0" borderId="8" xfId="1" applyFont="1" applyFill="1" applyBorder="1" applyAlignment="1">
      <alignment horizontal="right" vertical="center" readingOrder="2"/>
    </xf>
    <xf numFmtId="168" fontId="6" fillId="0" borderId="9" xfId="1" applyNumberFormat="1" applyFont="1" applyFill="1" applyBorder="1" applyAlignment="1">
      <alignment horizontal="right" vertical="center" readingOrder="2"/>
    </xf>
    <xf numFmtId="165" fontId="6" fillId="0" borderId="0" xfId="1" applyNumberFormat="1" applyFont="1" applyFill="1" applyAlignment="1">
      <alignment horizontal="center" vertical="center" readingOrder="2"/>
    </xf>
    <xf numFmtId="0" fontId="7" fillId="0" borderId="0" xfId="1" applyFont="1" applyFill="1" applyAlignment="1">
      <alignment vertical="center" readingOrder="2"/>
    </xf>
    <xf numFmtId="168" fontId="9" fillId="0" borderId="0" xfId="1" applyNumberFormat="1" applyFont="1" applyFill="1" applyAlignment="1">
      <alignment horizontal="right" vertical="center" readingOrder="2"/>
    </xf>
    <xf numFmtId="166" fontId="6" fillId="0" borderId="0" xfId="1" applyNumberFormat="1" applyFont="1" applyFill="1" applyAlignment="1">
      <alignment horizontal="center" vertical="center" readingOrder="2"/>
    </xf>
    <xf numFmtId="165" fontId="8" fillId="0" borderId="0" xfId="1" applyNumberFormat="1" applyFont="1" applyFill="1" applyAlignment="1">
      <alignment horizontal="center" vertical="center" readingOrder="2"/>
    </xf>
    <xf numFmtId="166" fontId="8" fillId="0" borderId="0" xfId="1" applyNumberFormat="1" applyFont="1" applyFill="1" applyAlignment="1">
      <alignment horizontal="center" vertical="center" readingOrder="2"/>
    </xf>
    <xf numFmtId="37" fontId="8" fillId="0" borderId="0" xfId="1" applyNumberFormat="1" applyFont="1" applyFill="1" applyAlignment="1">
      <alignment horizontal="right" vertical="center" readingOrder="2"/>
    </xf>
    <xf numFmtId="166" fontId="8" fillId="0" borderId="0" xfId="1" applyNumberFormat="1" applyFont="1" applyFill="1" applyAlignment="1">
      <alignment horizontal="right" vertical="center" readingOrder="2"/>
    </xf>
    <xf numFmtId="0" fontId="8" fillId="0" borderId="2" xfId="1" applyFont="1" applyFill="1" applyBorder="1" applyAlignment="1">
      <alignment horizontal="right" vertical="center" readingOrder="2"/>
    </xf>
    <xf numFmtId="168" fontId="7" fillId="0" borderId="0" xfId="1" applyNumberFormat="1" applyFont="1" applyFill="1" applyAlignment="1">
      <alignment horizontal="right" vertical="center" readingOrder="2"/>
    </xf>
    <xf numFmtId="0" fontId="6" fillId="0" borderId="0" xfId="1" applyFont="1" applyFill="1" applyAlignment="1">
      <alignment horizontal="distributed" vertical="center" readingOrder="2"/>
    </xf>
    <xf numFmtId="168" fontId="8" fillId="0" borderId="1" xfId="1" applyNumberFormat="1" applyFont="1" applyFill="1" applyBorder="1" applyAlignment="1">
      <alignment horizontal="right" vertical="center" readingOrder="2"/>
    </xf>
    <xf numFmtId="168" fontId="14" fillId="0" borderId="3" xfId="0" applyNumberFormat="1" applyFont="1" applyFill="1" applyBorder="1" applyAlignment="1">
      <alignment horizontal="right" vertical="center" readingOrder="2"/>
    </xf>
    <xf numFmtId="168" fontId="13" fillId="0" borderId="1" xfId="0" applyNumberFormat="1" applyFont="1" applyFill="1" applyBorder="1" applyAlignment="1">
      <alignment horizontal="right" vertical="center" readingOrder="2"/>
    </xf>
    <xf numFmtId="169" fontId="7" fillId="0" borderId="0" xfId="0" applyNumberFormat="1" applyFont="1" applyFill="1" applyAlignment="1">
      <alignment horizontal="right" vertical="center" readingOrder="2"/>
    </xf>
    <xf numFmtId="169" fontId="8" fillId="0" borderId="0" xfId="0" applyNumberFormat="1" applyFont="1" applyFill="1" applyAlignment="1">
      <alignment horizontal="right" vertical="center" readingOrder="2"/>
    </xf>
    <xf numFmtId="3" fontId="6" fillId="0" borderId="0" xfId="0" applyNumberFormat="1" applyFont="1" applyFill="1" applyBorder="1" applyAlignment="1">
      <alignment horizontal="center" vertical="center" readingOrder="2"/>
    </xf>
    <xf numFmtId="0" fontId="6" fillId="0" borderId="0" xfId="1" applyFont="1" applyFill="1" applyAlignment="1">
      <alignment vertical="top" readingOrder="2"/>
    </xf>
    <xf numFmtId="0" fontId="10" fillId="0" borderId="0" xfId="0" applyFont="1" applyFill="1" applyAlignment="1">
      <alignment horizontal="right" vertical="center" readingOrder="2"/>
    </xf>
    <xf numFmtId="168" fontId="12" fillId="0" borderId="0" xfId="0" applyNumberFormat="1" applyFont="1" applyFill="1" applyBorder="1" applyAlignment="1">
      <alignment vertical="center" readingOrder="2"/>
    </xf>
    <xf numFmtId="168" fontId="11" fillId="0" borderId="0" xfId="0" applyNumberFormat="1" applyFont="1" applyFill="1" applyAlignment="1">
      <alignment vertical="center" readingOrder="2"/>
    </xf>
    <xf numFmtId="168" fontId="11" fillId="0" borderId="0" xfId="0" applyNumberFormat="1" applyFont="1" applyFill="1" applyBorder="1" applyAlignment="1">
      <alignment vertical="center" readingOrder="2"/>
    </xf>
    <xf numFmtId="168" fontId="12" fillId="0" borderId="4" xfId="0" applyNumberFormat="1" applyFont="1" applyFill="1" applyBorder="1" applyAlignment="1">
      <alignment vertical="center" readingOrder="2"/>
    </xf>
    <xf numFmtId="0" fontId="12" fillId="0" borderId="0" xfId="0" applyFont="1" applyFill="1" applyBorder="1" applyAlignment="1">
      <alignment horizontal="right" vertical="center" readingOrder="2"/>
    </xf>
    <xf numFmtId="0" fontId="11" fillId="0" borderId="0" xfId="0" applyFont="1" applyFill="1" applyAlignment="1">
      <alignment horizontal="right" vertical="center" readingOrder="2"/>
    </xf>
    <xf numFmtId="168" fontId="11" fillId="0" borderId="0" xfId="0" applyNumberFormat="1" applyFont="1" applyFill="1" applyAlignment="1">
      <alignment horizontal="center" vertical="center" readingOrder="2"/>
    </xf>
    <xf numFmtId="168" fontId="12" fillId="0" borderId="4" xfId="0" applyNumberFormat="1" applyFont="1" applyFill="1" applyBorder="1" applyAlignment="1">
      <alignment horizontal="center" vertical="center" readingOrder="2"/>
    </xf>
    <xf numFmtId="0" fontId="3" fillId="0" borderId="0" xfId="0" applyFont="1" applyFill="1" applyAlignment="1">
      <alignment horizontal="center" vertical="center" readingOrder="2"/>
    </xf>
    <xf numFmtId="0" fontId="11" fillId="0" borderId="0" xfId="0" applyFont="1" applyFill="1" applyBorder="1" applyAlignment="1">
      <alignment horizontal="center" vertical="center" readingOrder="2"/>
    </xf>
    <xf numFmtId="0" fontId="2" fillId="0" borderId="0" xfId="0" applyFont="1" applyFill="1" applyBorder="1" applyAlignment="1">
      <alignment horizontal="center" vertical="center" readingOrder="2"/>
    </xf>
    <xf numFmtId="0" fontId="3" fillId="0" borderId="0" xfId="0" applyFont="1" applyFill="1" applyBorder="1" applyAlignment="1">
      <alignment vertical="center" readingOrder="2"/>
    </xf>
    <xf numFmtId="168" fontId="2" fillId="0" borderId="4" xfId="0" applyNumberFormat="1" applyFont="1" applyFill="1" applyBorder="1" applyAlignment="1">
      <alignment vertical="center" readingOrder="2"/>
    </xf>
    <xf numFmtId="168" fontId="2" fillId="0" borderId="0" xfId="0" applyNumberFormat="1" applyFont="1" applyFill="1" applyBorder="1" applyAlignment="1">
      <alignment vertical="center" readingOrder="2"/>
    </xf>
    <xf numFmtId="168" fontId="12" fillId="0" borderId="3" xfId="0" applyNumberFormat="1" applyFont="1" applyFill="1" applyBorder="1" applyAlignment="1">
      <alignment vertical="center" readingOrder="2"/>
    </xf>
    <xf numFmtId="168" fontId="11" fillId="0" borderId="3" xfId="0" applyNumberFormat="1" applyFont="1" applyFill="1" applyBorder="1" applyAlignment="1">
      <alignment vertical="center" readingOrder="2"/>
    </xf>
    <xf numFmtId="0" fontId="9" fillId="0" borderId="0" xfId="1" applyFont="1" applyFill="1" applyAlignment="1">
      <alignment horizontal="center" vertical="center" readingOrder="2"/>
    </xf>
    <xf numFmtId="16" fontId="8" fillId="0" borderId="3" xfId="0" applyNumberFormat="1" applyFont="1" applyFill="1" applyBorder="1" applyAlignment="1">
      <alignment horizontal="center" vertical="center" readingOrder="2"/>
    </xf>
    <xf numFmtId="168" fontId="8" fillId="0" borderId="1" xfId="0" applyNumberFormat="1" applyFont="1" applyFill="1" applyBorder="1" applyAlignment="1">
      <alignment horizontal="right" vertical="center" readingOrder="2"/>
    </xf>
    <xf numFmtId="0" fontId="6" fillId="0" borderId="10" xfId="1" applyFont="1" applyFill="1" applyBorder="1" applyAlignment="1">
      <alignment horizontal="right" vertical="center" readingOrder="2"/>
    </xf>
    <xf numFmtId="168" fontId="14" fillId="0" borderId="0" xfId="0" applyNumberFormat="1" applyFont="1" applyFill="1" applyBorder="1" applyAlignment="1">
      <alignment horizontal="right" vertical="center" readingOrder="2"/>
    </xf>
    <xf numFmtId="168" fontId="13" fillId="0" borderId="11" xfId="0" applyNumberFormat="1" applyFont="1" applyFill="1" applyBorder="1" applyAlignment="1">
      <alignment horizontal="right" vertical="center" readingOrder="2"/>
    </xf>
    <xf numFmtId="168" fontId="13" fillId="0" borderId="2" xfId="0" applyNumberFormat="1" applyFont="1" applyFill="1" applyBorder="1" applyAlignment="1">
      <alignment horizontal="right" vertical="center" readingOrder="2"/>
    </xf>
    <xf numFmtId="168" fontId="12" fillId="0" borderId="2" xfId="0" applyNumberFormat="1" applyFont="1" applyFill="1" applyBorder="1" applyAlignment="1">
      <alignment vertical="center" readingOrder="2"/>
    </xf>
    <xf numFmtId="168" fontId="12" fillId="0" borderId="0" xfId="0" applyNumberFormat="1" applyFont="1" applyFill="1" applyAlignment="1">
      <alignment vertical="center" readingOrder="2"/>
    </xf>
    <xf numFmtId="0" fontId="3" fillId="0" borderId="0" xfId="0" applyFont="1" applyFill="1" applyBorder="1" applyAlignment="1">
      <alignment horizontal="right" vertical="center" readingOrder="2"/>
    </xf>
    <xf numFmtId="0" fontId="10" fillId="0" borderId="0" xfId="0" applyFont="1" applyFill="1" applyBorder="1" applyAlignment="1">
      <alignment horizontal="right" vertical="center" readingOrder="2"/>
    </xf>
    <xf numFmtId="0" fontId="6" fillId="0" borderId="0" xfId="1" applyFont="1" applyFill="1" applyBorder="1" applyAlignment="1">
      <alignment horizontal="center" vertical="center" readingOrder="2"/>
    </xf>
    <xf numFmtId="0" fontId="6" fillId="0" borderId="3" xfId="1" applyFont="1" applyFill="1" applyBorder="1" applyAlignment="1">
      <alignment horizontal="center" vertical="center" readingOrder="2"/>
    </xf>
    <xf numFmtId="0" fontId="3" fillId="0" borderId="0" xfId="0" applyFont="1" applyFill="1" applyAlignment="1">
      <alignment horizontal="right" vertical="center" readingOrder="2"/>
    </xf>
    <xf numFmtId="0" fontId="2" fillId="0" borderId="3" xfId="0" applyFont="1" applyFill="1" applyBorder="1" applyAlignment="1">
      <alignment horizontal="center" vertical="center" readingOrder="2"/>
    </xf>
    <xf numFmtId="0" fontId="6" fillId="0" borderId="0" xfId="1" applyFont="1" applyFill="1" applyAlignment="1">
      <alignment horizontal="right" vertical="center" wrapText="1" readingOrder="2"/>
    </xf>
    <xf numFmtId="0" fontId="6" fillId="0" borderId="3" xfId="1" applyFont="1" applyFill="1" applyBorder="1" applyAlignment="1">
      <alignment horizontal="center" vertical="center" readingOrder="2"/>
    </xf>
    <xf numFmtId="168" fontId="3" fillId="0" borderId="2" xfId="0" applyNumberFormat="1" applyFont="1" applyFill="1" applyBorder="1" applyAlignment="1">
      <alignment horizontal="right" vertical="center" readingOrder="2"/>
    </xf>
    <xf numFmtId="0" fontId="6" fillId="0" borderId="6" xfId="1" applyFont="1" applyBorder="1" applyAlignment="1">
      <alignment horizontal="right" vertical="center" readingOrder="2"/>
    </xf>
    <xf numFmtId="171" fontId="6" fillId="0" borderId="0" xfId="1" applyNumberFormat="1" applyFont="1" applyFill="1" applyAlignment="1">
      <alignment vertical="center" readingOrder="2"/>
    </xf>
    <xf numFmtId="0" fontId="20" fillId="0" borderId="0" xfId="6" applyFont="1" applyFill="1" applyAlignment="1">
      <alignment horizontal="right"/>
    </xf>
    <xf numFmtId="0" fontId="20" fillId="0" borderId="0" xfId="6" applyFont="1" applyFill="1" applyAlignment="1"/>
    <xf numFmtId="0" fontId="21" fillId="0" borderId="12" xfId="0" applyFont="1" applyFill="1" applyBorder="1" applyAlignment="1">
      <alignment horizontal="left"/>
    </xf>
    <xf numFmtId="170" fontId="21" fillId="0" borderId="12" xfId="0" applyNumberFormat="1" applyFont="1" applyFill="1" applyBorder="1" applyAlignment="1">
      <alignment horizontal="right"/>
    </xf>
    <xf numFmtId="0" fontId="21" fillId="0" borderId="12" xfId="0" applyFont="1" applyFill="1" applyBorder="1" applyAlignment="1">
      <alignment horizontal="right"/>
    </xf>
    <xf numFmtId="170" fontId="21" fillId="0" borderId="13" xfId="0" applyNumberFormat="1" applyFont="1" applyFill="1" applyBorder="1" applyAlignment="1">
      <alignment horizontal="right"/>
    </xf>
    <xf numFmtId="169" fontId="21" fillId="0" borderId="12" xfId="0" applyNumberFormat="1" applyFont="1" applyFill="1" applyBorder="1" applyAlignment="1">
      <alignment horizontal="right"/>
    </xf>
    <xf numFmtId="0" fontId="16" fillId="0" borderId="12" xfId="0" applyFont="1" applyFill="1" applyBorder="1" applyAlignment="1">
      <alignment horizontal="left"/>
    </xf>
    <xf numFmtId="170" fontId="16" fillId="0" borderId="12" xfId="0" applyNumberFormat="1" applyFont="1" applyFill="1" applyBorder="1" applyAlignment="1">
      <alignment horizontal="right"/>
    </xf>
    <xf numFmtId="0" fontId="16" fillId="0" borderId="12" xfId="0" applyFont="1" applyFill="1" applyBorder="1" applyAlignment="1">
      <alignment horizontal="right"/>
    </xf>
    <xf numFmtId="169" fontId="16" fillId="0" borderId="12" xfId="0" applyNumberFormat="1" applyFont="1" applyFill="1" applyBorder="1" applyAlignment="1">
      <alignment horizontal="right"/>
    </xf>
    <xf numFmtId="0" fontId="19" fillId="0" borderId="0" xfId="6" applyFont="1" applyFill="1" applyAlignment="1"/>
    <xf numFmtId="0" fontId="22" fillId="0" borderId="12" xfId="0" applyFont="1" applyFill="1" applyBorder="1" applyAlignment="1"/>
    <xf numFmtId="0" fontId="17" fillId="0" borderId="12" xfId="0" applyFont="1" applyFill="1" applyBorder="1" applyAlignment="1">
      <alignment horizontal="center"/>
    </xf>
    <xf numFmtId="0" fontId="22" fillId="0" borderId="12" xfId="0" applyFont="1" applyFill="1" applyBorder="1" applyAlignment="1">
      <alignment horizontal="right"/>
    </xf>
    <xf numFmtId="168" fontId="11" fillId="0" borderId="1" xfId="0" applyNumberFormat="1" applyFont="1" applyFill="1" applyBorder="1" applyAlignment="1">
      <alignment vertical="center" readingOrder="2"/>
    </xf>
    <xf numFmtId="168" fontId="6" fillId="0" borderId="0" xfId="1" applyNumberFormat="1" applyFont="1" applyFill="1" applyAlignment="1">
      <alignment vertical="center"/>
    </xf>
    <xf numFmtId="0" fontId="23" fillId="0" borderId="0" xfId="0" applyFont="1"/>
    <xf numFmtId="0" fontId="24" fillId="0" borderId="0" xfId="0" applyFont="1" applyFill="1" applyAlignment="1">
      <alignment horizontal="right" vertical="center" readingOrder="2"/>
    </xf>
    <xf numFmtId="0" fontId="23" fillId="0" borderId="4" xfId="0" applyFont="1" applyBorder="1"/>
    <xf numFmtId="169" fontId="23" fillId="0" borderId="4" xfId="0" applyNumberFormat="1" applyFont="1" applyBorder="1"/>
    <xf numFmtId="169" fontId="23" fillId="0" borderId="0" xfId="0" applyNumberFormat="1" applyFont="1"/>
    <xf numFmtId="0" fontId="21" fillId="0" borderId="0" xfId="0" applyFont="1" applyFill="1" applyBorder="1" applyAlignment="1">
      <alignment horizontal="right"/>
    </xf>
    <xf numFmtId="169" fontId="16" fillId="0" borderId="14" xfId="0" applyNumberFormat="1" applyFont="1" applyFill="1" applyBorder="1" applyAlignment="1">
      <alignment horizontal="right"/>
    </xf>
    <xf numFmtId="169" fontId="16" fillId="0" borderId="15" xfId="0" applyNumberFormat="1" applyFont="1" applyFill="1" applyBorder="1" applyAlignment="1">
      <alignment horizontal="right"/>
    </xf>
    <xf numFmtId="169" fontId="16" fillId="0" borderId="1" xfId="0" applyNumberFormat="1" applyFont="1" applyFill="1" applyBorder="1" applyAlignment="1">
      <alignment horizontal="right"/>
    </xf>
    <xf numFmtId="164" fontId="20" fillId="0" borderId="0" xfId="6" applyNumberFormat="1" applyFont="1" applyFill="1" applyAlignment="1"/>
    <xf numFmtId="170" fontId="20" fillId="0" borderId="0" xfId="6" applyNumberFormat="1" applyFont="1" applyFill="1" applyAlignment="1"/>
    <xf numFmtId="169" fontId="21" fillId="2" borderId="12" xfId="0" applyNumberFormat="1" applyFont="1" applyFill="1" applyBorder="1" applyAlignment="1">
      <alignment horizontal="right"/>
    </xf>
    <xf numFmtId="0" fontId="21" fillId="3" borderId="12" xfId="0" applyFont="1" applyFill="1" applyBorder="1" applyAlignment="1">
      <alignment horizontal="right"/>
    </xf>
    <xf numFmtId="0" fontId="21" fillId="4" borderId="12" xfId="0" applyFont="1" applyFill="1" applyBorder="1" applyAlignment="1">
      <alignment horizontal="right"/>
    </xf>
    <xf numFmtId="170" fontId="21" fillId="4" borderId="12" xfId="0" applyNumberFormat="1" applyFont="1" applyFill="1" applyBorder="1" applyAlignment="1">
      <alignment horizontal="right"/>
    </xf>
    <xf numFmtId="0" fontId="6" fillId="0" borderId="0" xfId="1" applyFont="1" applyFill="1" applyBorder="1" applyAlignment="1">
      <alignment horizontal="center" vertical="center" readingOrder="2"/>
    </xf>
    <xf numFmtId="0" fontId="8" fillId="0" borderId="2" xfId="1" applyFont="1" applyFill="1" applyBorder="1" applyAlignment="1">
      <alignment horizontal="center" vertical="center" readingOrder="2"/>
    </xf>
    <xf numFmtId="0" fontId="6" fillId="0" borderId="3" xfId="1" applyFont="1" applyFill="1" applyBorder="1" applyAlignment="1">
      <alignment horizontal="center" vertical="center" readingOrder="2"/>
    </xf>
    <xf numFmtId="0" fontId="8" fillId="0" borderId="2" xfId="1" applyFont="1" applyFill="1" applyBorder="1" applyAlignment="1">
      <alignment horizontal="center" vertical="top" readingOrder="2"/>
    </xf>
    <xf numFmtId="0" fontId="3" fillId="0" borderId="0" xfId="0" applyFont="1" applyFill="1" applyAlignment="1">
      <alignment horizontal="right" vertical="center" wrapText="1" readingOrder="2"/>
    </xf>
    <xf numFmtId="0" fontId="3" fillId="0" borderId="0" xfId="0" applyFont="1" applyFill="1" applyAlignment="1">
      <alignment horizontal="right" vertical="center" readingOrder="2"/>
    </xf>
    <xf numFmtId="0" fontId="2" fillId="0" borderId="0" xfId="0" applyFont="1" applyFill="1" applyBorder="1" applyAlignment="1">
      <alignment horizontal="right" vertical="center" readingOrder="2"/>
    </xf>
    <xf numFmtId="0" fontId="6" fillId="0" borderId="2" xfId="1" applyFont="1" applyFill="1" applyBorder="1" applyAlignment="1">
      <alignment horizontal="center" vertical="center" readingOrder="2"/>
    </xf>
    <xf numFmtId="0" fontId="2" fillId="0" borderId="3" xfId="0" applyFont="1" applyFill="1" applyBorder="1" applyAlignment="1">
      <alignment horizontal="center" vertical="center" readingOrder="2"/>
    </xf>
    <xf numFmtId="0" fontId="3" fillId="0" borderId="2" xfId="0" applyFont="1" applyFill="1" applyBorder="1" applyAlignment="1">
      <alignment horizontal="center" vertical="center" readingOrder="2"/>
    </xf>
    <xf numFmtId="0" fontId="3" fillId="0" borderId="0" xfId="0" applyFont="1" applyFill="1" applyBorder="1" applyAlignment="1">
      <alignment horizontal="center" vertical="center" readingOrder="2"/>
    </xf>
    <xf numFmtId="0" fontId="3" fillId="0" borderId="0" xfId="0" applyFont="1" applyFill="1" applyBorder="1" applyAlignment="1">
      <alignment horizontal="center" vertical="center" wrapText="1" readingOrder="2"/>
    </xf>
    <xf numFmtId="0" fontId="6" fillId="0" borderId="0" xfId="1" applyFont="1" applyFill="1" applyAlignment="1">
      <alignment horizontal="right" vertical="center" wrapText="1" readingOrder="2"/>
    </xf>
    <xf numFmtId="0" fontId="6" fillId="0" borderId="2" xfId="1" applyFont="1" applyFill="1" applyBorder="1" applyAlignment="1">
      <alignment horizontal="center" vertical="top" readingOrder="2"/>
    </xf>
    <xf numFmtId="0" fontId="11" fillId="0" borderId="0" xfId="0" applyFont="1" applyFill="1" applyAlignment="1">
      <alignment horizontal="right" vertical="center" wrapText="1" readingOrder="2"/>
    </xf>
  </cellXfs>
  <cellStyles count="7">
    <cellStyle name="Comma 2" xfId="4" xr:uid="{00000000-0005-0000-0000-000000000000}"/>
    <cellStyle name="MS_Arabic 3" xfId="2" xr:uid="{00000000-0005-0000-0000-000001000000}"/>
    <cellStyle name="عادي" xfId="0" builtinId="0"/>
    <cellStyle name="عادي 2" xfId="5" xr:uid="{00000000-0005-0000-0000-000003000000}"/>
    <cellStyle name="عادي 3" xfId="6" xr:uid="{00000000-0005-0000-0000-000004000000}"/>
    <cellStyle name="عادي 9" xfId="1" xr:uid="{00000000-0005-0000-0000-000005000000}"/>
    <cellStyle name="عادي_المصنع السعودي للأسقف المعدنية ـ 2000م" xfId="3" xr:uid="{00000000-0005-0000-0000-00000600000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
  <sheetViews>
    <sheetView rightToLeft="1" workbookViewId="0">
      <pane xSplit="2" ySplit="5" topLeftCell="C36" activePane="bottomRight" state="frozen"/>
      <selection pane="topRight" activeCell="C1" sqref="C1"/>
      <selection pane="bottomLeft" activeCell="A2" sqref="A2"/>
      <selection pane="bottomRight" activeCell="C60" sqref="C60"/>
    </sheetView>
  </sheetViews>
  <sheetFormatPr defaultColWidth="8.75" defaultRowHeight="14.25" x14ac:dyDescent="0.2"/>
  <cols>
    <col min="1" max="1" width="40.625" style="121" customWidth="1"/>
    <col min="2" max="2" width="15" style="121" customWidth="1"/>
    <col min="3" max="4" width="15.625" style="121" bestFit="1" customWidth="1"/>
    <col min="5" max="5" width="15.25" style="121" customWidth="1"/>
    <col min="6" max="7" width="10.75" style="120" customWidth="1"/>
    <col min="8" max="8" width="20.5" style="120" customWidth="1"/>
    <col min="9" max="9" width="20.25" style="120" customWidth="1"/>
    <col min="10" max="10" width="12.25" style="121" customWidth="1"/>
    <col min="11" max="11" width="10.375" style="121" customWidth="1"/>
    <col min="12" max="12" width="13" style="121" customWidth="1"/>
    <col min="13" max="13" width="18.75" style="120" customWidth="1"/>
    <col min="14" max="14" width="36.25" style="120" customWidth="1"/>
    <col min="15" max="16384" width="8.75" style="121"/>
  </cols>
  <sheetData>
    <row r="1" spans="1:14" x14ac:dyDescent="0.2">
      <c r="I1" s="124" t="s">
        <v>58</v>
      </c>
      <c r="J1" s="130">
        <v>-121643</v>
      </c>
    </row>
    <row r="2" spans="1:14" x14ac:dyDescent="0.2">
      <c r="I2" s="124" t="s">
        <v>59</v>
      </c>
      <c r="J2" s="143">
        <v>121641</v>
      </c>
    </row>
    <row r="3" spans="1:14" x14ac:dyDescent="0.2">
      <c r="I3" s="142"/>
      <c r="J3" s="145">
        <f>SUM(J1:J2)</f>
        <v>-2</v>
      </c>
    </row>
    <row r="4" spans="1:14" x14ac:dyDescent="0.2">
      <c r="B4" s="144">
        <f>SUBTOTAL(9,B5:B63)</f>
        <v>2.3283064365386963E-10</v>
      </c>
      <c r="J4" s="144">
        <f>SUBTOTAL(9,J5:J63)</f>
        <v>-2</v>
      </c>
      <c r="K4" s="130">
        <f t="shared" ref="K4:L4" si="0">SUBTOTAL(9,K5:K63)</f>
        <v>23656073</v>
      </c>
      <c r="L4" s="130">
        <f t="shared" si="0"/>
        <v>23656073</v>
      </c>
    </row>
    <row r="5" spans="1:14" s="131" customFormat="1" ht="15" x14ac:dyDescent="0.25">
      <c r="A5" s="132" t="s">
        <v>205</v>
      </c>
      <c r="B5" s="133" t="s">
        <v>204</v>
      </c>
      <c r="C5" s="133" t="s">
        <v>203</v>
      </c>
      <c r="D5" s="133" t="s">
        <v>202</v>
      </c>
      <c r="E5" s="133" t="s">
        <v>201</v>
      </c>
      <c r="F5" s="133" t="s">
        <v>206</v>
      </c>
      <c r="G5" s="133" t="s">
        <v>207</v>
      </c>
      <c r="H5" s="133" t="s">
        <v>208</v>
      </c>
      <c r="I5" s="133" t="s">
        <v>209</v>
      </c>
      <c r="J5" s="133" t="s">
        <v>210</v>
      </c>
      <c r="K5" s="133" t="s">
        <v>211</v>
      </c>
      <c r="L5" s="133" t="s">
        <v>212</v>
      </c>
      <c r="M5" s="134" t="s">
        <v>213</v>
      </c>
      <c r="N5" s="134" t="s">
        <v>214</v>
      </c>
    </row>
    <row r="6" spans="1:14" ht="16.5" customHeight="1" x14ac:dyDescent="0.2">
      <c r="A6" s="122" t="s">
        <v>200</v>
      </c>
      <c r="B6" s="123">
        <v>13.65</v>
      </c>
      <c r="C6" s="123">
        <v>0</v>
      </c>
      <c r="D6" s="123">
        <v>0</v>
      </c>
      <c r="E6" s="123">
        <f>B6+C6-D6</f>
        <v>13.65</v>
      </c>
      <c r="F6" s="124" t="s">
        <v>58</v>
      </c>
      <c r="G6" s="124" t="s">
        <v>0</v>
      </c>
      <c r="H6" s="124" t="s">
        <v>224</v>
      </c>
      <c r="I6" s="124" t="s">
        <v>83</v>
      </c>
      <c r="J6" s="126">
        <f>ROUND(E6,0)</f>
        <v>14</v>
      </c>
      <c r="K6" s="126">
        <f>ROUND(C6,0)</f>
        <v>0</v>
      </c>
      <c r="L6" s="126">
        <f>ROUND(D6,0)</f>
        <v>0</v>
      </c>
      <c r="M6" s="124" t="s">
        <v>224</v>
      </c>
      <c r="N6" s="124" t="s">
        <v>83</v>
      </c>
    </row>
    <row r="7" spans="1:14" ht="16.5" customHeight="1" x14ac:dyDescent="0.2">
      <c r="A7" s="122" t="s">
        <v>199</v>
      </c>
      <c r="B7" s="123">
        <v>255665.98</v>
      </c>
      <c r="C7" s="123">
        <v>1659402.17</v>
      </c>
      <c r="D7" s="123">
        <v>1914468.94</v>
      </c>
      <c r="E7" s="123">
        <f>B7+C7-D7</f>
        <v>599.20999999996275</v>
      </c>
      <c r="F7" s="124" t="s">
        <v>58</v>
      </c>
      <c r="G7" s="124" t="s">
        <v>0</v>
      </c>
      <c r="H7" s="124" t="s">
        <v>20</v>
      </c>
      <c r="I7" s="124" t="s">
        <v>43</v>
      </c>
      <c r="J7" s="126">
        <f t="shared" ref="J7:J63" si="1">ROUND(E7,0)</f>
        <v>599</v>
      </c>
      <c r="K7" s="126">
        <f t="shared" ref="K7:K63" si="2">ROUND(C7,0)</f>
        <v>1659402</v>
      </c>
      <c r="L7" s="126">
        <f t="shared" ref="L7:L63" si="3">ROUND(D7,0)</f>
        <v>1914469</v>
      </c>
      <c r="M7" s="124" t="s">
        <v>20</v>
      </c>
      <c r="N7" s="149" t="s">
        <v>43</v>
      </c>
    </row>
    <row r="8" spans="1:14" ht="16.5" customHeight="1" x14ac:dyDescent="0.2">
      <c r="A8" s="122" t="s">
        <v>198</v>
      </c>
      <c r="B8" s="123">
        <v>41.2</v>
      </c>
      <c r="C8" s="123">
        <v>0</v>
      </c>
      <c r="D8" s="123">
        <v>0</v>
      </c>
      <c r="E8" s="123">
        <f t="shared" ref="E8:E62" si="4">B8+C8-D8</f>
        <v>41.2</v>
      </c>
      <c r="F8" s="124" t="s">
        <v>58</v>
      </c>
      <c r="G8" s="124" t="s">
        <v>0</v>
      </c>
      <c r="H8" s="124" t="s">
        <v>20</v>
      </c>
      <c r="I8" s="124" t="s">
        <v>43</v>
      </c>
      <c r="J8" s="126">
        <f t="shared" si="1"/>
        <v>41</v>
      </c>
      <c r="K8" s="126">
        <f t="shared" si="2"/>
        <v>0</v>
      </c>
      <c r="L8" s="126">
        <f t="shared" si="3"/>
        <v>0</v>
      </c>
      <c r="M8" s="124" t="s">
        <v>20</v>
      </c>
      <c r="N8" s="149" t="s">
        <v>43</v>
      </c>
    </row>
    <row r="9" spans="1:14" ht="16.5" customHeight="1" x14ac:dyDescent="0.2">
      <c r="A9" s="122" t="s">
        <v>197</v>
      </c>
      <c r="B9" s="123">
        <v>382960.99</v>
      </c>
      <c r="C9" s="123">
        <v>1054150.93</v>
      </c>
      <c r="D9" s="123">
        <v>1424877.86</v>
      </c>
      <c r="E9" s="123">
        <f t="shared" si="4"/>
        <v>12234.059999999823</v>
      </c>
      <c r="F9" s="124" t="s">
        <v>58</v>
      </c>
      <c r="G9" s="124" t="s">
        <v>0</v>
      </c>
      <c r="H9" s="124" t="s">
        <v>20</v>
      </c>
      <c r="I9" s="124" t="s">
        <v>43</v>
      </c>
      <c r="J9" s="126">
        <f t="shared" si="1"/>
        <v>12234</v>
      </c>
      <c r="K9" s="126">
        <f t="shared" si="2"/>
        <v>1054151</v>
      </c>
      <c r="L9" s="126">
        <f t="shared" si="3"/>
        <v>1424878</v>
      </c>
      <c r="M9" s="124" t="s">
        <v>20</v>
      </c>
      <c r="N9" s="149" t="s">
        <v>43</v>
      </c>
    </row>
    <row r="10" spans="1:14" ht="16.5" customHeight="1" x14ac:dyDescent="0.2">
      <c r="A10" s="122" t="s">
        <v>196</v>
      </c>
      <c r="B10" s="123">
        <v>78.209999999999994</v>
      </c>
      <c r="C10" s="123">
        <v>0</v>
      </c>
      <c r="D10" s="123">
        <v>78.209999999999994</v>
      </c>
      <c r="E10" s="123">
        <f t="shared" si="4"/>
        <v>0</v>
      </c>
      <c r="F10" s="124" t="s">
        <v>58</v>
      </c>
      <c r="G10" s="124" t="s">
        <v>0</v>
      </c>
      <c r="H10" s="124" t="s">
        <v>20</v>
      </c>
      <c r="I10" s="124" t="s">
        <v>43</v>
      </c>
      <c r="J10" s="126">
        <f t="shared" si="1"/>
        <v>0</v>
      </c>
      <c r="K10" s="126">
        <f t="shared" si="2"/>
        <v>0</v>
      </c>
      <c r="L10" s="126">
        <f t="shared" si="3"/>
        <v>78</v>
      </c>
      <c r="M10" s="124" t="s">
        <v>20</v>
      </c>
      <c r="N10" s="149" t="s">
        <v>43</v>
      </c>
    </row>
    <row r="11" spans="1:14" ht="16.5" customHeight="1" x14ac:dyDescent="0.2">
      <c r="A11" s="122" t="s">
        <v>195</v>
      </c>
      <c r="B11" s="123">
        <v>25417</v>
      </c>
      <c r="C11" s="123">
        <v>166000</v>
      </c>
      <c r="D11" s="123">
        <v>191417</v>
      </c>
      <c r="E11" s="123">
        <f t="shared" si="4"/>
        <v>0</v>
      </c>
      <c r="F11" s="124" t="s">
        <v>58</v>
      </c>
      <c r="G11" s="124" t="s">
        <v>0</v>
      </c>
      <c r="H11" s="124" t="s">
        <v>41</v>
      </c>
      <c r="I11" s="124" t="s">
        <v>79</v>
      </c>
      <c r="J11" s="126">
        <f t="shared" si="1"/>
        <v>0</v>
      </c>
      <c r="K11" s="126">
        <f t="shared" si="2"/>
        <v>166000</v>
      </c>
      <c r="L11" s="126">
        <f t="shared" si="3"/>
        <v>191417</v>
      </c>
      <c r="M11" s="124" t="s">
        <v>41</v>
      </c>
      <c r="N11" s="124" t="s">
        <v>79</v>
      </c>
    </row>
    <row r="12" spans="1:14" ht="16.5" customHeight="1" x14ac:dyDescent="0.2">
      <c r="A12" s="122" t="s">
        <v>194</v>
      </c>
      <c r="B12" s="123">
        <v>29628.22</v>
      </c>
      <c r="C12" s="123">
        <v>0</v>
      </c>
      <c r="D12" s="123">
        <v>0</v>
      </c>
      <c r="E12" s="123">
        <f t="shared" si="4"/>
        <v>29628.22</v>
      </c>
      <c r="F12" s="124" t="s">
        <v>58</v>
      </c>
      <c r="G12" s="124" t="s">
        <v>0</v>
      </c>
      <c r="H12" s="124" t="s">
        <v>41</v>
      </c>
      <c r="I12" s="124" t="s">
        <v>79</v>
      </c>
      <c r="J12" s="126">
        <f t="shared" si="1"/>
        <v>29628</v>
      </c>
      <c r="K12" s="126">
        <f t="shared" si="2"/>
        <v>0</v>
      </c>
      <c r="L12" s="126">
        <f t="shared" si="3"/>
        <v>0</v>
      </c>
      <c r="M12" s="124" t="s">
        <v>41</v>
      </c>
      <c r="N12" s="124" t="s">
        <v>139</v>
      </c>
    </row>
    <row r="13" spans="1:14" ht="16.5" customHeight="1" x14ac:dyDescent="0.2">
      <c r="A13" s="122" t="s">
        <v>215</v>
      </c>
      <c r="B13" s="123">
        <v>0</v>
      </c>
      <c r="C13" s="123">
        <v>6000</v>
      </c>
      <c r="D13" s="123">
        <v>0</v>
      </c>
      <c r="E13" s="123">
        <f t="shared" si="4"/>
        <v>6000</v>
      </c>
      <c r="F13" s="124" t="s">
        <v>58</v>
      </c>
      <c r="G13" s="124" t="s">
        <v>0</v>
      </c>
      <c r="H13" s="124" t="s">
        <v>41</v>
      </c>
      <c r="I13" s="124" t="s">
        <v>79</v>
      </c>
      <c r="J13" s="126">
        <f t="shared" si="1"/>
        <v>6000</v>
      </c>
      <c r="K13" s="126">
        <f t="shared" si="2"/>
        <v>6000</v>
      </c>
      <c r="L13" s="126">
        <f t="shared" si="3"/>
        <v>0</v>
      </c>
      <c r="M13" s="124" t="s">
        <v>41</v>
      </c>
      <c r="N13" s="124" t="s">
        <v>139</v>
      </c>
    </row>
    <row r="14" spans="1:14" ht="16.5" customHeight="1" x14ac:dyDescent="0.2">
      <c r="A14" s="122" t="s">
        <v>193</v>
      </c>
      <c r="B14" s="123">
        <v>5893831.79</v>
      </c>
      <c r="C14" s="123">
        <v>2487464.87</v>
      </c>
      <c r="D14" s="123">
        <v>2423200.17</v>
      </c>
      <c r="E14" s="123">
        <f t="shared" si="4"/>
        <v>5958096.4900000002</v>
      </c>
      <c r="F14" s="124" t="s">
        <v>58</v>
      </c>
      <c r="G14" s="124" t="s">
        <v>0</v>
      </c>
      <c r="H14" s="124" t="s">
        <v>56</v>
      </c>
      <c r="I14" s="124" t="s">
        <v>56</v>
      </c>
      <c r="J14" s="126">
        <f t="shared" si="1"/>
        <v>5958096</v>
      </c>
      <c r="K14" s="126">
        <f t="shared" si="2"/>
        <v>2487465</v>
      </c>
      <c r="L14" s="126">
        <f t="shared" si="3"/>
        <v>2423200</v>
      </c>
      <c r="M14" s="124" t="s">
        <v>56</v>
      </c>
      <c r="N14" s="124" t="s">
        <v>56</v>
      </c>
    </row>
    <row r="15" spans="1:14" ht="16.5" customHeight="1" x14ac:dyDescent="0.2">
      <c r="A15" s="122" t="s">
        <v>216</v>
      </c>
      <c r="B15" s="123">
        <v>0</v>
      </c>
      <c r="C15" s="123">
        <v>5000</v>
      </c>
      <c r="D15" s="123">
        <v>0</v>
      </c>
      <c r="E15" s="123">
        <f t="shared" si="4"/>
        <v>5000</v>
      </c>
      <c r="F15" s="124" t="s">
        <v>58</v>
      </c>
      <c r="G15" s="124" t="s">
        <v>0</v>
      </c>
      <c r="H15" s="124" t="s">
        <v>41</v>
      </c>
      <c r="I15" s="124" t="s">
        <v>79</v>
      </c>
      <c r="J15" s="126">
        <f t="shared" si="1"/>
        <v>5000</v>
      </c>
      <c r="K15" s="126">
        <f t="shared" si="2"/>
        <v>5000</v>
      </c>
      <c r="L15" s="126">
        <f t="shared" si="3"/>
        <v>0</v>
      </c>
      <c r="M15" s="124" t="s">
        <v>41</v>
      </c>
      <c r="N15" s="124" t="s">
        <v>139</v>
      </c>
    </row>
    <row r="16" spans="1:14" ht="16.5" customHeight="1" x14ac:dyDescent="0.2">
      <c r="A16" s="122" t="s">
        <v>192</v>
      </c>
      <c r="B16" s="123">
        <v>23505.75</v>
      </c>
      <c r="C16" s="125">
        <v>0</v>
      </c>
      <c r="D16" s="123">
        <v>0</v>
      </c>
      <c r="E16" s="123">
        <f t="shared" si="4"/>
        <v>23505.75</v>
      </c>
      <c r="F16" s="124" t="s">
        <v>58</v>
      </c>
      <c r="G16" s="124" t="s">
        <v>0</v>
      </c>
      <c r="H16" s="124" t="s">
        <v>41</v>
      </c>
      <c r="I16" s="124" t="s">
        <v>79</v>
      </c>
      <c r="J16" s="126">
        <f t="shared" si="1"/>
        <v>23506</v>
      </c>
      <c r="K16" s="126">
        <f t="shared" si="2"/>
        <v>0</v>
      </c>
      <c r="L16" s="126">
        <f t="shared" si="3"/>
        <v>0</v>
      </c>
      <c r="M16" s="124" t="s">
        <v>41</v>
      </c>
      <c r="N16" s="124" t="s">
        <v>139</v>
      </c>
    </row>
    <row r="17" spans="1:14" ht="16.5" customHeight="1" x14ac:dyDescent="0.2">
      <c r="A17" s="122" t="s">
        <v>191</v>
      </c>
      <c r="B17" s="123">
        <v>21000</v>
      </c>
      <c r="C17" s="123">
        <v>0</v>
      </c>
      <c r="D17" s="123">
        <v>0</v>
      </c>
      <c r="E17" s="123">
        <f t="shared" si="4"/>
        <v>21000</v>
      </c>
      <c r="F17" s="124" t="s">
        <v>58</v>
      </c>
      <c r="G17" s="124" t="s">
        <v>0</v>
      </c>
      <c r="H17" s="124" t="s">
        <v>41</v>
      </c>
      <c r="I17" s="124" t="s">
        <v>79</v>
      </c>
      <c r="J17" s="126">
        <f t="shared" si="1"/>
        <v>21000</v>
      </c>
      <c r="K17" s="126">
        <f t="shared" si="2"/>
        <v>0</v>
      </c>
      <c r="L17" s="126">
        <f t="shared" si="3"/>
        <v>0</v>
      </c>
      <c r="M17" s="124" t="s">
        <v>41</v>
      </c>
      <c r="N17" s="124" t="s">
        <v>79</v>
      </c>
    </row>
    <row r="18" spans="1:14" ht="16.5" customHeight="1" x14ac:dyDescent="0.2">
      <c r="A18" s="122" t="s">
        <v>190</v>
      </c>
      <c r="B18" s="123">
        <v>-0.02</v>
      </c>
      <c r="C18" s="123">
        <v>1600</v>
      </c>
      <c r="D18" s="123">
        <v>0</v>
      </c>
      <c r="E18" s="123">
        <f t="shared" si="4"/>
        <v>1599.98</v>
      </c>
      <c r="F18" s="124" t="s">
        <v>58</v>
      </c>
      <c r="G18" s="124" t="s">
        <v>0</v>
      </c>
      <c r="H18" s="124" t="s">
        <v>41</v>
      </c>
      <c r="I18" s="124" t="s">
        <v>80</v>
      </c>
      <c r="J18" s="126">
        <f t="shared" si="1"/>
        <v>1600</v>
      </c>
      <c r="K18" s="126">
        <f t="shared" si="2"/>
        <v>1600</v>
      </c>
      <c r="L18" s="126">
        <f t="shared" si="3"/>
        <v>0</v>
      </c>
      <c r="M18" s="124" t="s">
        <v>92</v>
      </c>
      <c r="N18" s="124" t="s">
        <v>104</v>
      </c>
    </row>
    <row r="19" spans="1:14" ht="16.5" customHeight="1" x14ac:dyDescent="0.2">
      <c r="A19" s="122" t="s">
        <v>189</v>
      </c>
      <c r="B19" s="123">
        <v>10000</v>
      </c>
      <c r="C19" s="123">
        <v>51370.19</v>
      </c>
      <c r="D19" s="123">
        <v>53370.19</v>
      </c>
      <c r="E19" s="123">
        <f t="shared" si="4"/>
        <v>8000</v>
      </c>
      <c r="F19" s="124" t="s">
        <v>58</v>
      </c>
      <c r="G19" s="124" t="s">
        <v>0</v>
      </c>
      <c r="H19" s="124" t="s">
        <v>41</v>
      </c>
      <c r="I19" s="124" t="s">
        <v>80</v>
      </c>
      <c r="J19" s="148">
        <f t="shared" si="1"/>
        <v>8000</v>
      </c>
      <c r="K19" s="126">
        <f t="shared" si="2"/>
        <v>51370</v>
      </c>
      <c r="L19" s="126">
        <f t="shared" si="3"/>
        <v>53370</v>
      </c>
      <c r="M19" s="124" t="s">
        <v>41</v>
      </c>
      <c r="N19" s="124" t="s">
        <v>80</v>
      </c>
    </row>
    <row r="20" spans="1:14" ht="16.5" customHeight="1" x14ac:dyDescent="0.2">
      <c r="A20" s="122" t="s">
        <v>188</v>
      </c>
      <c r="B20" s="123">
        <v>453922</v>
      </c>
      <c r="C20" s="123">
        <v>0</v>
      </c>
      <c r="D20" s="123">
        <v>0</v>
      </c>
      <c r="E20" s="123">
        <f t="shared" si="4"/>
        <v>453922</v>
      </c>
      <c r="F20" s="124" t="s">
        <v>58</v>
      </c>
      <c r="G20" s="124" t="s">
        <v>0</v>
      </c>
      <c r="H20" s="124" t="s">
        <v>103</v>
      </c>
      <c r="I20" s="124" t="s">
        <v>103</v>
      </c>
      <c r="J20" s="126">
        <f t="shared" si="1"/>
        <v>453922</v>
      </c>
      <c r="K20" s="126">
        <f t="shared" si="2"/>
        <v>0</v>
      </c>
      <c r="L20" s="126">
        <f t="shared" si="3"/>
        <v>0</v>
      </c>
      <c r="M20" s="124" t="s">
        <v>103</v>
      </c>
      <c r="N20" s="124" t="s">
        <v>103</v>
      </c>
    </row>
    <row r="21" spans="1:14" ht="16.5" customHeight="1" x14ac:dyDescent="0.2">
      <c r="A21" s="122" t="s">
        <v>187</v>
      </c>
      <c r="B21" s="123">
        <v>-4131505.81</v>
      </c>
      <c r="C21" s="123">
        <v>1778775.03</v>
      </c>
      <c r="D21" s="123">
        <v>2119412.3199999998</v>
      </c>
      <c r="E21" s="123">
        <f t="shared" si="4"/>
        <v>-4472143.0999999996</v>
      </c>
      <c r="F21" s="124" t="s">
        <v>58</v>
      </c>
      <c r="G21" s="124" t="s">
        <v>9</v>
      </c>
      <c r="H21" s="124" t="s">
        <v>57</v>
      </c>
      <c r="I21" s="124" t="s">
        <v>57</v>
      </c>
      <c r="J21" s="126">
        <f t="shared" si="1"/>
        <v>-4472143</v>
      </c>
      <c r="K21" s="126">
        <f t="shared" si="2"/>
        <v>1778775</v>
      </c>
      <c r="L21" s="126">
        <f t="shared" si="3"/>
        <v>2119412</v>
      </c>
      <c r="M21" s="124" t="s">
        <v>57</v>
      </c>
      <c r="N21" s="124" t="s">
        <v>57</v>
      </c>
    </row>
    <row r="22" spans="1:14" ht="16.5" customHeight="1" x14ac:dyDescent="0.2">
      <c r="A22" s="122" t="s">
        <v>186</v>
      </c>
      <c r="B22" s="123">
        <v>-300000</v>
      </c>
      <c r="C22" s="123">
        <v>0</v>
      </c>
      <c r="D22" s="123">
        <v>60000</v>
      </c>
      <c r="E22" s="123">
        <f t="shared" si="4"/>
        <v>-360000</v>
      </c>
      <c r="F22" s="124" t="s">
        <v>58</v>
      </c>
      <c r="G22" s="124" t="s">
        <v>9</v>
      </c>
      <c r="H22" s="124" t="s">
        <v>92</v>
      </c>
      <c r="I22" s="124" t="s">
        <v>227</v>
      </c>
      <c r="J22" s="148">
        <f t="shared" si="1"/>
        <v>-360000</v>
      </c>
      <c r="K22" s="126">
        <f t="shared" si="2"/>
        <v>0</v>
      </c>
      <c r="L22" s="126">
        <f t="shared" si="3"/>
        <v>60000</v>
      </c>
      <c r="M22" s="124" t="s">
        <v>92</v>
      </c>
      <c r="N22" s="124" t="s">
        <v>227</v>
      </c>
    </row>
    <row r="23" spans="1:14" ht="16.5" customHeight="1" x14ac:dyDescent="0.2">
      <c r="A23" s="122" t="s">
        <v>185</v>
      </c>
      <c r="B23" s="123">
        <v>-599155.41</v>
      </c>
      <c r="C23" s="123">
        <v>586369.62</v>
      </c>
      <c r="D23" s="123">
        <v>313930.75</v>
      </c>
      <c r="E23" s="123">
        <f t="shared" si="4"/>
        <v>-326716.54000000004</v>
      </c>
      <c r="F23" s="124" t="s">
        <v>58</v>
      </c>
      <c r="G23" s="124" t="s">
        <v>9</v>
      </c>
      <c r="H23" s="124" t="s">
        <v>92</v>
      </c>
      <c r="I23" s="124" t="s">
        <v>233</v>
      </c>
      <c r="J23" s="126">
        <f t="shared" si="1"/>
        <v>-326717</v>
      </c>
      <c r="K23" s="126">
        <f t="shared" si="2"/>
        <v>586370</v>
      </c>
      <c r="L23" s="126">
        <f t="shared" si="3"/>
        <v>313931</v>
      </c>
      <c r="M23" s="124" t="s">
        <v>92</v>
      </c>
      <c r="N23" s="124" t="s">
        <v>233</v>
      </c>
    </row>
    <row r="24" spans="1:14" ht="16.5" customHeight="1" x14ac:dyDescent="0.2">
      <c r="A24" s="122" t="s">
        <v>184</v>
      </c>
      <c r="B24" s="123">
        <v>-45553.33</v>
      </c>
      <c r="C24" s="123">
        <v>0</v>
      </c>
      <c r="D24" s="123">
        <v>0</v>
      </c>
      <c r="E24" s="123">
        <f t="shared" si="4"/>
        <v>-45553.33</v>
      </c>
      <c r="F24" s="124" t="s">
        <v>58</v>
      </c>
      <c r="G24" s="124" t="s">
        <v>9</v>
      </c>
      <c r="H24" s="124" t="s">
        <v>92</v>
      </c>
      <c r="I24" s="124" t="s">
        <v>225</v>
      </c>
      <c r="J24" s="126">
        <f t="shared" si="1"/>
        <v>-45553</v>
      </c>
      <c r="K24" s="126">
        <f t="shared" si="2"/>
        <v>0</v>
      </c>
      <c r="L24" s="126">
        <f t="shared" si="3"/>
        <v>0</v>
      </c>
      <c r="M24" s="124" t="s">
        <v>92</v>
      </c>
      <c r="N24" s="124" t="s">
        <v>225</v>
      </c>
    </row>
    <row r="25" spans="1:14" ht="16.5" customHeight="1" x14ac:dyDescent="0.2">
      <c r="A25" s="122" t="s">
        <v>183</v>
      </c>
      <c r="B25" s="123">
        <v>-20434.8</v>
      </c>
      <c r="C25" s="123">
        <v>5000</v>
      </c>
      <c r="D25" s="123">
        <v>10000</v>
      </c>
      <c r="E25" s="123">
        <f t="shared" si="4"/>
        <v>-25434.799999999999</v>
      </c>
      <c r="F25" s="124" t="s">
        <v>58</v>
      </c>
      <c r="G25" s="124" t="s">
        <v>9</v>
      </c>
      <c r="H25" s="124" t="s">
        <v>92</v>
      </c>
      <c r="I25" s="124" t="s">
        <v>226</v>
      </c>
      <c r="J25" s="126">
        <f t="shared" si="1"/>
        <v>-25435</v>
      </c>
      <c r="K25" s="126">
        <f t="shared" si="2"/>
        <v>5000</v>
      </c>
      <c r="L25" s="126">
        <f t="shared" si="3"/>
        <v>10000</v>
      </c>
      <c r="M25" s="124" t="s">
        <v>92</v>
      </c>
      <c r="N25" s="124" t="s">
        <v>226</v>
      </c>
    </row>
    <row r="26" spans="1:14" ht="16.5" customHeight="1" x14ac:dyDescent="0.2">
      <c r="A26" s="122" t="s">
        <v>182</v>
      </c>
      <c r="B26" s="123">
        <v>-60325.63</v>
      </c>
      <c r="C26" s="123">
        <v>0</v>
      </c>
      <c r="D26" s="123">
        <v>0</v>
      </c>
      <c r="E26" s="123">
        <f t="shared" si="4"/>
        <v>-60325.63</v>
      </c>
      <c r="F26" s="124" t="s">
        <v>58</v>
      </c>
      <c r="G26" s="124" t="s">
        <v>9</v>
      </c>
      <c r="H26" s="124" t="s">
        <v>92</v>
      </c>
      <c r="I26" s="124" t="s">
        <v>233</v>
      </c>
      <c r="J26" s="126">
        <f t="shared" si="1"/>
        <v>-60326</v>
      </c>
      <c r="K26" s="126">
        <f t="shared" si="2"/>
        <v>0</v>
      </c>
      <c r="L26" s="126">
        <f t="shared" si="3"/>
        <v>0</v>
      </c>
      <c r="M26" s="124" t="s">
        <v>92</v>
      </c>
      <c r="N26" s="124" t="s">
        <v>233</v>
      </c>
    </row>
    <row r="27" spans="1:14" ht="16.5" customHeight="1" x14ac:dyDescent="0.2">
      <c r="A27" s="122" t="s">
        <v>181</v>
      </c>
      <c r="B27" s="123">
        <v>-61738</v>
      </c>
      <c r="C27" s="123">
        <v>20621</v>
      </c>
      <c r="D27" s="123">
        <v>21093</v>
      </c>
      <c r="E27" s="123">
        <f t="shared" si="4"/>
        <v>-62210</v>
      </c>
      <c r="F27" s="124" t="s">
        <v>58</v>
      </c>
      <c r="G27" s="124" t="s">
        <v>11</v>
      </c>
      <c r="H27" s="124" t="s">
        <v>36</v>
      </c>
      <c r="I27" s="124" t="s">
        <v>36</v>
      </c>
      <c r="J27" s="126">
        <f t="shared" si="1"/>
        <v>-62210</v>
      </c>
      <c r="K27" s="126">
        <f t="shared" si="2"/>
        <v>20621</v>
      </c>
      <c r="L27" s="126">
        <f t="shared" si="3"/>
        <v>21093</v>
      </c>
      <c r="M27" s="124" t="s">
        <v>36</v>
      </c>
      <c r="N27" s="124" t="s">
        <v>36</v>
      </c>
    </row>
    <row r="28" spans="1:14" ht="16.5" customHeight="1" x14ac:dyDescent="0.2">
      <c r="A28" s="122" t="s">
        <v>180</v>
      </c>
      <c r="B28" s="123">
        <v>-11341</v>
      </c>
      <c r="C28" s="123">
        <v>12000</v>
      </c>
      <c r="D28" s="123">
        <v>0</v>
      </c>
      <c r="E28" s="123">
        <f t="shared" si="4"/>
        <v>659</v>
      </c>
      <c r="F28" s="124" t="s">
        <v>58</v>
      </c>
      <c r="G28" s="124" t="s">
        <v>9</v>
      </c>
      <c r="H28" s="124" t="s">
        <v>91</v>
      </c>
      <c r="I28" s="124" t="s">
        <v>91</v>
      </c>
      <c r="J28" s="148">
        <f t="shared" si="1"/>
        <v>659</v>
      </c>
      <c r="K28" s="126">
        <f t="shared" si="2"/>
        <v>12000</v>
      </c>
      <c r="L28" s="126">
        <f t="shared" si="3"/>
        <v>0</v>
      </c>
      <c r="M28" s="124" t="s">
        <v>91</v>
      </c>
      <c r="N28" s="124" t="s">
        <v>91</v>
      </c>
    </row>
    <row r="29" spans="1:14" ht="16.5" customHeight="1" x14ac:dyDescent="0.2">
      <c r="A29" s="122" t="s">
        <v>179</v>
      </c>
      <c r="B29" s="123">
        <v>0</v>
      </c>
      <c r="C29" s="123">
        <v>357217.86</v>
      </c>
      <c r="D29" s="123">
        <v>357217.86</v>
      </c>
      <c r="E29" s="123">
        <f t="shared" si="4"/>
        <v>0</v>
      </c>
      <c r="F29" s="124" t="s">
        <v>58</v>
      </c>
      <c r="G29" s="124" t="s">
        <v>9</v>
      </c>
      <c r="H29" s="124" t="s">
        <v>92</v>
      </c>
      <c r="I29" s="124" t="s">
        <v>45</v>
      </c>
      <c r="J29" s="126">
        <f t="shared" si="1"/>
        <v>0</v>
      </c>
      <c r="K29" s="126">
        <f t="shared" si="2"/>
        <v>357218</v>
      </c>
      <c r="L29" s="126">
        <f t="shared" si="3"/>
        <v>357218</v>
      </c>
      <c r="M29" s="124" t="s">
        <v>92</v>
      </c>
      <c r="N29" s="124" t="s">
        <v>45</v>
      </c>
    </row>
    <row r="30" spans="1:14" ht="16.5" customHeight="1" x14ac:dyDescent="0.2">
      <c r="A30" s="122" t="s">
        <v>178</v>
      </c>
      <c r="B30" s="123">
        <v>-176920</v>
      </c>
      <c r="C30" s="123">
        <v>370642</v>
      </c>
      <c r="D30" s="123">
        <v>200588.36</v>
      </c>
      <c r="E30" s="123">
        <f t="shared" si="4"/>
        <v>-6866.359999999986</v>
      </c>
      <c r="F30" s="124" t="s">
        <v>58</v>
      </c>
      <c r="G30" s="124" t="s">
        <v>9</v>
      </c>
      <c r="H30" s="124" t="s">
        <v>92</v>
      </c>
      <c r="I30" s="124" t="s">
        <v>45</v>
      </c>
      <c r="J30" s="148">
        <f t="shared" si="1"/>
        <v>-6866</v>
      </c>
      <c r="K30" s="126">
        <f t="shared" si="2"/>
        <v>370642</v>
      </c>
      <c r="L30" s="126">
        <f t="shared" si="3"/>
        <v>200588</v>
      </c>
      <c r="M30" s="124" t="s">
        <v>92</v>
      </c>
      <c r="N30" s="124" t="s">
        <v>45</v>
      </c>
    </row>
    <row r="31" spans="1:14" ht="16.5" customHeight="1" x14ac:dyDescent="0.2">
      <c r="A31" s="122" t="s">
        <v>177</v>
      </c>
      <c r="B31" s="123">
        <v>0.22</v>
      </c>
      <c r="C31" s="123">
        <v>0</v>
      </c>
      <c r="D31" s="123">
        <v>0</v>
      </c>
      <c r="E31" s="123">
        <f t="shared" si="4"/>
        <v>0.22</v>
      </c>
      <c r="F31" s="124" t="s">
        <v>58</v>
      </c>
      <c r="G31" s="124" t="s">
        <v>0</v>
      </c>
      <c r="H31" s="124" t="s">
        <v>41</v>
      </c>
      <c r="I31" s="124" t="s">
        <v>80</v>
      </c>
      <c r="J31" s="126">
        <f t="shared" si="1"/>
        <v>0</v>
      </c>
      <c r="K31" s="126">
        <f t="shared" si="2"/>
        <v>0</v>
      </c>
      <c r="L31" s="126">
        <f t="shared" si="3"/>
        <v>0</v>
      </c>
      <c r="M31" s="124" t="s">
        <v>41</v>
      </c>
      <c r="N31" s="124" t="s">
        <v>80</v>
      </c>
    </row>
    <row r="32" spans="1:14" ht="16.5" customHeight="1" x14ac:dyDescent="0.2">
      <c r="A32" s="122" t="s">
        <v>176</v>
      </c>
      <c r="B32" s="123">
        <v>-855486.45</v>
      </c>
      <c r="C32" s="123">
        <v>671087.76</v>
      </c>
      <c r="D32" s="123">
        <v>243015.09</v>
      </c>
      <c r="E32" s="123">
        <f t="shared" si="4"/>
        <v>-427413.77999999991</v>
      </c>
      <c r="F32" s="124" t="s">
        <v>58</v>
      </c>
      <c r="G32" s="124" t="s">
        <v>9</v>
      </c>
      <c r="H32" s="124" t="s">
        <v>92</v>
      </c>
      <c r="I32" s="124" t="s">
        <v>104</v>
      </c>
      <c r="J32" s="148">
        <f t="shared" si="1"/>
        <v>-427414</v>
      </c>
      <c r="K32" s="126">
        <f t="shared" si="2"/>
        <v>671088</v>
      </c>
      <c r="L32" s="126">
        <f t="shared" si="3"/>
        <v>243015</v>
      </c>
      <c r="M32" s="124" t="s">
        <v>92</v>
      </c>
      <c r="N32" s="124" t="s">
        <v>104</v>
      </c>
    </row>
    <row r="33" spans="1:14" ht="16.5" customHeight="1" x14ac:dyDescent="0.2">
      <c r="A33" s="122" t="s">
        <v>236</v>
      </c>
      <c r="B33" s="123">
        <v>-2079.0100000000002</v>
      </c>
      <c r="C33" s="123">
        <v>0</v>
      </c>
      <c r="D33" s="123">
        <v>0</v>
      </c>
      <c r="E33" s="123">
        <f t="shared" si="4"/>
        <v>-2079.0100000000002</v>
      </c>
      <c r="F33" s="124" t="s">
        <v>58</v>
      </c>
      <c r="G33" s="124" t="s">
        <v>9</v>
      </c>
      <c r="H33" s="124" t="s">
        <v>92</v>
      </c>
      <c r="I33" s="124" t="s">
        <v>104</v>
      </c>
      <c r="J33" s="126">
        <f t="shared" si="1"/>
        <v>-2079</v>
      </c>
      <c r="K33" s="126">
        <f t="shared" si="2"/>
        <v>0</v>
      </c>
      <c r="L33" s="126">
        <f t="shared" si="3"/>
        <v>0</v>
      </c>
      <c r="M33" s="124" t="s">
        <v>92</v>
      </c>
      <c r="N33" s="124" t="s">
        <v>104</v>
      </c>
    </row>
    <row r="34" spans="1:14" ht="16.5" customHeight="1" x14ac:dyDescent="0.2">
      <c r="A34" s="122" t="s">
        <v>175</v>
      </c>
      <c r="B34" s="123">
        <v>-1916292.43</v>
      </c>
      <c r="C34" s="123">
        <v>171274.54</v>
      </c>
      <c r="D34" s="123">
        <v>60996</v>
      </c>
      <c r="E34" s="123">
        <f t="shared" si="4"/>
        <v>-1806013.89</v>
      </c>
      <c r="F34" s="124" t="s">
        <v>58</v>
      </c>
      <c r="G34" s="124" t="s">
        <v>9</v>
      </c>
      <c r="H34" s="124" t="s">
        <v>90</v>
      </c>
      <c r="I34" s="124" t="s">
        <v>82</v>
      </c>
      <c r="J34" s="148">
        <f t="shared" si="1"/>
        <v>-1806014</v>
      </c>
      <c r="K34" s="126">
        <f t="shared" si="2"/>
        <v>171275</v>
      </c>
      <c r="L34" s="126">
        <f t="shared" si="3"/>
        <v>60996</v>
      </c>
      <c r="M34" s="124" t="s">
        <v>90</v>
      </c>
      <c r="N34" s="124" t="s">
        <v>82</v>
      </c>
    </row>
    <row r="35" spans="1:14" ht="16.5" customHeight="1" x14ac:dyDescent="0.2">
      <c r="A35" s="122" t="s">
        <v>174</v>
      </c>
      <c r="B35" s="123">
        <v>1407375.88</v>
      </c>
      <c r="C35" s="123">
        <v>0</v>
      </c>
      <c r="D35" s="123">
        <v>0</v>
      </c>
      <c r="E35" s="123">
        <f>B35+C35-D35</f>
        <v>1407375.88</v>
      </c>
      <c r="F35" s="124" t="s">
        <v>58</v>
      </c>
      <c r="G35" s="124" t="s">
        <v>14</v>
      </c>
      <c r="H35" s="124" t="s">
        <v>93</v>
      </c>
      <c r="I35" s="124" t="s">
        <v>93</v>
      </c>
      <c r="J35" s="126">
        <f t="shared" si="1"/>
        <v>1407376</v>
      </c>
      <c r="K35" s="126">
        <f t="shared" si="2"/>
        <v>0</v>
      </c>
      <c r="L35" s="126">
        <f t="shared" si="3"/>
        <v>0</v>
      </c>
      <c r="M35" s="124" t="s">
        <v>93</v>
      </c>
      <c r="N35" s="124" t="s">
        <v>93</v>
      </c>
    </row>
    <row r="36" spans="1:14" ht="16.5" customHeight="1" x14ac:dyDescent="0.2">
      <c r="A36" s="122" t="s">
        <v>173</v>
      </c>
      <c r="B36" s="123">
        <v>-300000</v>
      </c>
      <c r="C36" s="123">
        <v>0</v>
      </c>
      <c r="D36" s="123">
        <v>0</v>
      </c>
      <c r="E36" s="123">
        <f t="shared" si="4"/>
        <v>-300000</v>
      </c>
      <c r="F36" s="124" t="s">
        <v>58</v>
      </c>
      <c r="G36" s="124" t="s">
        <v>14</v>
      </c>
      <c r="H36" s="124" t="s">
        <v>4</v>
      </c>
      <c r="I36" s="124" t="s">
        <v>4</v>
      </c>
      <c r="J36" s="126">
        <f t="shared" si="1"/>
        <v>-300000</v>
      </c>
      <c r="K36" s="126">
        <f t="shared" si="2"/>
        <v>0</v>
      </c>
      <c r="L36" s="126">
        <f t="shared" si="3"/>
        <v>0</v>
      </c>
      <c r="M36" s="124" t="s">
        <v>4</v>
      </c>
      <c r="N36" s="124" t="s">
        <v>4</v>
      </c>
    </row>
    <row r="37" spans="1:14" ht="16.5" customHeight="1" x14ac:dyDescent="0.2">
      <c r="A37" s="122" t="s">
        <v>172</v>
      </c>
      <c r="B37" s="123">
        <v>-22609</v>
      </c>
      <c r="C37" s="123">
        <v>0</v>
      </c>
      <c r="D37" s="123">
        <v>0</v>
      </c>
      <c r="E37" s="123">
        <f t="shared" si="4"/>
        <v>-22609</v>
      </c>
      <c r="F37" s="124" t="s">
        <v>58</v>
      </c>
      <c r="G37" s="124" t="s">
        <v>14</v>
      </c>
      <c r="H37" s="124" t="s">
        <v>42</v>
      </c>
      <c r="I37" s="124" t="s">
        <v>42</v>
      </c>
      <c r="J37" s="126">
        <f t="shared" si="1"/>
        <v>-22609</v>
      </c>
      <c r="K37" s="126">
        <f t="shared" si="2"/>
        <v>0</v>
      </c>
      <c r="L37" s="126">
        <f t="shared" si="3"/>
        <v>0</v>
      </c>
      <c r="M37" s="124" t="s">
        <v>42</v>
      </c>
      <c r="N37" s="124" t="s">
        <v>42</v>
      </c>
    </row>
    <row r="38" spans="1:14" ht="16.5" customHeight="1" x14ac:dyDescent="0.2">
      <c r="A38" s="122" t="s">
        <v>171</v>
      </c>
      <c r="B38" s="123">
        <v>0</v>
      </c>
      <c r="C38" s="123">
        <v>104022.93</v>
      </c>
      <c r="D38" s="123">
        <v>2017116.02</v>
      </c>
      <c r="E38" s="123">
        <f t="shared" si="4"/>
        <v>-1913093.09</v>
      </c>
      <c r="F38" s="124" t="s">
        <v>59</v>
      </c>
      <c r="G38" s="124" t="s">
        <v>75</v>
      </c>
      <c r="H38" s="124"/>
      <c r="I38" s="124" t="s">
        <v>75</v>
      </c>
      <c r="J38" s="126">
        <f t="shared" si="1"/>
        <v>-1913093</v>
      </c>
      <c r="K38" s="126">
        <f t="shared" si="2"/>
        <v>104023</v>
      </c>
      <c r="L38" s="126">
        <f t="shared" si="3"/>
        <v>2017116</v>
      </c>
      <c r="M38" s="124"/>
      <c r="N38" s="124"/>
    </row>
    <row r="39" spans="1:14" ht="16.5" customHeight="1" x14ac:dyDescent="0.2">
      <c r="A39" s="122" t="s">
        <v>170</v>
      </c>
      <c r="B39" s="123">
        <v>0</v>
      </c>
      <c r="C39" s="123">
        <v>0</v>
      </c>
      <c r="D39" s="123">
        <v>243253.92</v>
      </c>
      <c r="E39" s="123">
        <f t="shared" si="4"/>
        <v>-243253.92</v>
      </c>
      <c r="F39" s="124" t="s">
        <v>59</v>
      </c>
      <c r="G39" s="124" t="s">
        <v>75</v>
      </c>
      <c r="H39" s="124"/>
      <c r="I39" s="124" t="s">
        <v>75</v>
      </c>
      <c r="J39" s="126">
        <f t="shared" si="1"/>
        <v>-243254</v>
      </c>
      <c r="K39" s="126">
        <f t="shared" si="2"/>
        <v>0</v>
      </c>
      <c r="L39" s="126">
        <f t="shared" si="3"/>
        <v>243254</v>
      </c>
      <c r="M39" s="124"/>
      <c r="N39" s="124"/>
    </row>
    <row r="40" spans="1:14" ht="16.5" customHeight="1" x14ac:dyDescent="0.2">
      <c r="A40" s="122" t="s">
        <v>169</v>
      </c>
      <c r="B40" s="123">
        <v>0</v>
      </c>
      <c r="C40" s="123">
        <v>67900</v>
      </c>
      <c r="D40" s="123">
        <v>0</v>
      </c>
      <c r="E40" s="123">
        <f t="shared" si="4"/>
        <v>67900</v>
      </c>
      <c r="F40" s="124" t="s">
        <v>59</v>
      </c>
      <c r="G40" s="124" t="s">
        <v>69</v>
      </c>
      <c r="H40" s="124"/>
      <c r="I40" s="124" t="s">
        <v>84</v>
      </c>
      <c r="J40" s="126">
        <f t="shared" si="1"/>
        <v>67900</v>
      </c>
      <c r="K40" s="126">
        <f t="shared" si="2"/>
        <v>67900</v>
      </c>
      <c r="L40" s="126">
        <f t="shared" si="3"/>
        <v>0</v>
      </c>
      <c r="M40" s="124"/>
      <c r="N40" s="124"/>
    </row>
    <row r="41" spans="1:14" ht="16.5" customHeight="1" x14ac:dyDescent="0.2">
      <c r="A41" s="122" t="s">
        <v>168</v>
      </c>
      <c r="B41" s="123">
        <v>0</v>
      </c>
      <c r="C41" s="123">
        <v>1749406.35</v>
      </c>
      <c r="D41" s="123">
        <v>174000.89</v>
      </c>
      <c r="E41" s="123">
        <f t="shared" si="4"/>
        <v>1575405.46</v>
      </c>
      <c r="F41" s="124" t="s">
        <v>59</v>
      </c>
      <c r="G41" s="124" t="s">
        <v>69</v>
      </c>
      <c r="H41" s="124"/>
      <c r="I41" s="150" t="s">
        <v>120</v>
      </c>
      <c r="J41" s="126">
        <f t="shared" si="1"/>
        <v>1575405</v>
      </c>
      <c r="K41" s="126">
        <f t="shared" si="2"/>
        <v>1749406</v>
      </c>
      <c r="L41" s="126">
        <f t="shared" si="3"/>
        <v>174001</v>
      </c>
      <c r="M41" s="124"/>
      <c r="N41" s="124"/>
    </row>
    <row r="42" spans="1:14" ht="16.5" customHeight="1" x14ac:dyDescent="0.2">
      <c r="A42" s="122" t="s">
        <v>167</v>
      </c>
      <c r="B42" s="123">
        <v>0</v>
      </c>
      <c r="C42" s="123">
        <v>111998.6</v>
      </c>
      <c r="D42" s="123">
        <v>0</v>
      </c>
      <c r="E42" s="123">
        <f t="shared" si="4"/>
        <v>111998.6</v>
      </c>
      <c r="F42" s="124" t="s">
        <v>59</v>
      </c>
      <c r="G42" s="124" t="s">
        <v>69</v>
      </c>
      <c r="H42" s="124"/>
      <c r="I42" s="124" t="s">
        <v>84</v>
      </c>
      <c r="J42" s="126">
        <f t="shared" si="1"/>
        <v>111999</v>
      </c>
      <c r="K42" s="126">
        <f t="shared" si="2"/>
        <v>111999</v>
      </c>
      <c r="L42" s="126">
        <f t="shared" si="3"/>
        <v>0</v>
      </c>
      <c r="M42" s="124"/>
      <c r="N42" s="124"/>
    </row>
    <row r="43" spans="1:14" ht="16.5" customHeight="1" x14ac:dyDescent="0.2">
      <c r="A43" s="122" t="s">
        <v>166</v>
      </c>
      <c r="B43" s="123">
        <v>0</v>
      </c>
      <c r="C43" s="123">
        <v>12289</v>
      </c>
      <c r="D43" s="123">
        <v>0</v>
      </c>
      <c r="E43" s="123">
        <f t="shared" si="4"/>
        <v>12289</v>
      </c>
      <c r="F43" s="124" t="s">
        <v>59</v>
      </c>
      <c r="G43" s="124" t="s">
        <v>69</v>
      </c>
      <c r="H43" s="124"/>
      <c r="I43" s="150" t="s">
        <v>120</v>
      </c>
      <c r="J43" s="126">
        <f t="shared" si="1"/>
        <v>12289</v>
      </c>
      <c r="K43" s="126">
        <f t="shared" si="2"/>
        <v>12289</v>
      </c>
      <c r="L43" s="126">
        <f t="shared" si="3"/>
        <v>0</v>
      </c>
      <c r="M43" s="124"/>
      <c r="N43" s="124"/>
    </row>
    <row r="44" spans="1:14" ht="16.5" customHeight="1" x14ac:dyDescent="0.2">
      <c r="A44" s="122" t="s">
        <v>165</v>
      </c>
      <c r="B44" s="123">
        <v>0</v>
      </c>
      <c r="C44" s="151">
        <v>12726.2</v>
      </c>
      <c r="D44" s="123">
        <v>0</v>
      </c>
      <c r="E44" s="123">
        <f t="shared" si="4"/>
        <v>12726.2</v>
      </c>
      <c r="F44" s="124" t="s">
        <v>59</v>
      </c>
      <c r="G44" s="124" t="s">
        <v>17</v>
      </c>
      <c r="H44" s="124"/>
      <c r="I44" s="124" t="s">
        <v>44</v>
      </c>
      <c r="J44" s="126">
        <f t="shared" si="1"/>
        <v>12726</v>
      </c>
      <c r="K44" s="126">
        <f t="shared" si="2"/>
        <v>12726</v>
      </c>
      <c r="L44" s="126">
        <f t="shared" si="3"/>
        <v>0</v>
      </c>
      <c r="M44" s="124"/>
      <c r="N44" s="124"/>
    </row>
    <row r="45" spans="1:14" ht="16.5" customHeight="1" x14ac:dyDescent="0.2">
      <c r="A45" s="122" t="s">
        <v>164</v>
      </c>
      <c r="B45" s="123">
        <v>0</v>
      </c>
      <c r="C45" s="123">
        <v>1008.85</v>
      </c>
      <c r="D45" s="123">
        <v>0</v>
      </c>
      <c r="E45" s="123">
        <f t="shared" si="4"/>
        <v>1008.85</v>
      </c>
      <c r="F45" s="124" t="s">
        <v>59</v>
      </c>
      <c r="G45" s="124" t="s">
        <v>17</v>
      </c>
      <c r="H45" s="124"/>
      <c r="I45" s="124" t="s">
        <v>88</v>
      </c>
      <c r="J45" s="126">
        <f t="shared" si="1"/>
        <v>1009</v>
      </c>
      <c r="K45" s="126">
        <f t="shared" si="2"/>
        <v>1009</v>
      </c>
      <c r="L45" s="126">
        <f t="shared" si="3"/>
        <v>0</v>
      </c>
      <c r="M45" s="124"/>
      <c r="N45" s="124"/>
    </row>
    <row r="46" spans="1:14" ht="16.5" customHeight="1" x14ac:dyDescent="0.2">
      <c r="A46" s="122" t="s">
        <v>163</v>
      </c>
      <c r="B46" s="123">
        <v>0</v>
      </c>
      <c r="C46" s="123">
        <v>0</v>
      </c>
      <c r="D46" s="123">
        <v>0</v>
      </c>
      <c r="E46" s="123">
        <f t="shared" si="4"/>
        <v>0</v>
      </c>
      <c r="F46" s="124" t="s">
        <v>59</v>
      </c>
      <c r="G46" s="124" t="s">
        <v>17</v>
      </c>
      <c r="H46" s="124"/>
      <c r="I46" s="124" t="s">
        <v>50</v>
      </c>
      <c r="J46" s="126">
        <f t="shared" si="1"/>
        <v>0</v>
      </c>
      <c r="K46" s="126">
        <f t="shared" si="2"/>
        <v>0</v>
      </c>
      <c r="L46" s="126">
        <f t="shared" si="3"/>
        <v>0</v>
      </c>
      <c r="M46" s="124"/>
      <c r="N46" s="124"/>
    </row>
    <row r="47" spans="1:14" ht="16.5" customHeight="1" x14ac:dyDescent="0.2">
      <c r="A47" s="122" t="s">
        <v>162</v>
      </c>
      <c r="B47" s="123">
        <v>0</v>
      </c>
      <c r="C47" s="123">
        <v>1355</v>
      </c>
      <c r="D47" s="123">
        <v>0</v>
      </c>
      <c r="E47" s="123">
        <f t="shared" si="4"/>
        <v>1355</v>
      </c>
      <c r="F47" s="124" t="s">
        <v>59</v>
      </c>
      <c r="G47" s="124" t="s">
        <v>17</v>
      </c>
      <c r="H47" s="124"/>
      <c r="I47" s="124" t="s">
        <v>86</v>
      </c>
      <c r="J47" s="126">
        <f t="shared" si="1"/>
        <v>1355</v>
      </c>
      <c r="K47" s="126">
        <f t="shared" si="2"/>
        <v>1355</v>
      </c>
      <c r="L47" s="126">
        <f t="shared" si="3"/>
        <v>0</v>
      </c>
      <c r="M47" s="124"/>
      <c r="N47" s="124"/>
    </row>
    <row r="48" spans="1:14" ht="16.5" customHeight="1" x14ac:dyDescent="0.2">
      <c r="A48" s="122" t="s">
        <v>217</v>
      </c>
      <c r="B48" s="123">
        <v>0</v>
      </c>
      <c r="C48" s="151">
        <v>42662.71</v>
      </c>
      <c r="D48" s="123">
        <v>0</v>
      </c>
      <c r="E48" s="123">
        <f t="shared" si="4"/>
        <v>42662.71</v>
      </c>
      <c r="F48" s="124" t="s">
        <v>59</v>
      </c>
      <c r="G48" s="124" t="s">
        <v>17</v>
      </c>
      <c r="H48" s="124"/>
      <c r="I48" s="124" t="s">
        <v>50</v>
      </c>
      <c r="J48" s="126">
        <f t="shared" si="1"/>
        <v>42663</v>
      </c>
      <c r="K48" s="126">
        <f t="shared" si="2"/>
        <v>42663</v>
      </c>
      <c r="L48" s="126">
        <f t="shared" si="3"/>
        <v>0</v>
      </c>
      <c r="M48" s="124"/>
      <c r="N48" s="124"/>
    </row>
    <row r="49" spans="1:14" ht="16.5" customHeight="1" x14ac:dyDescent="0.2">
      <c r="A49" s="122" t="s">
        <v>161</v>
      </c>
      <c r="B49" s="123">
        <v>0</v>
      </c>
      <c r="C49" s="123">
        <v>21093</v>
      </c>
      <c r="D49" s="123">
        <v>0</v>
      </c>
      <c r="E49" s="123">
        <f t="shared" si="4"/>
        <v>21093</v>
      </c>
      <c r="F49" s="124" t="s">
        <v>59</v>
      </c>
      <c r="G49" s="124" t="s">
        <v>17</v>
      </c>
      <c r="H49" s="124"/>
      <c r="I49" s="124" t="s">
        <v>87</v>
      </c>
      <c r="J49" s="126">
        <f t="shared" si="1"/>
        <v>21093</v>
      </c>
      <c r="K49" s="126">
        <f t="shared" si="2"/>
        <v>21093</v>
      </c>
      <c r="L49" s="126">
        <f t="shared" si="3"/>
        <v>0</v>
      </c>
      <c r="M49" s="124"/>
      <c r="N49" s="124"/>
    </row>
    <row r="50" spans="1:14" ht="16.5" customHeight="1" x14ac:dyDescent="0.2">
      <c r="A50" s="122" t="s">
        <v>160</v>
      </c>
      <c r="B50" s="123">
        <v>0</v>
      </c>
      <c r="C50" s="123">
        <v>12094.49</v>
      </c>
      <c r="D50" s="123">
        <v>0</v>
      </c>
      <c r="E50" s="123">
        <f t="shared" si="4"/>
        <v>12094.49</v>
      </c>
      <c r="F50" s="124" t="s">
        <v>59</v>
      </c>
      <c r="G50" s="124" t="s">
        <v>17</v>
      </c>
      <c r="H50" s="124"/>
      <c r="I50" s="124" t="s">
        <v>51</v>
      </c>
      <c r="J50" s="126">
        <f t="shared" si="1"/>
        <v>12094</v>
      </c>
      <c r="K50" s="126">
        <f t="shared" si="2"/>
        <v>12094</v>
      </c>
      <c r="L50" s="126">
        <f t="shared" si="3"/>
        <v>0</v>
      </c>
      <c r="M50" s="124"/>
      <c r="N50" s="124"/>
    </row>
    <row r="51" spans="1:14" ht="16.5" customHeight="1" x14ac:dyDescent="0.2">
      <c r="A51" s="122" t="s">
        <v>159</v>
      </c>
      <c r="B51" s="123">
        <v>0</v>
      </c>
      <c r="C51" s="123">
        <v>29852</v>
      </c>
      <c r="D51" s="123">
        <v>0</v>
      </c>
      <c r="E51" s="123">
        <f t="shared" si="4"/>
        <v>29852</v>
      </c>
      <c r="F51" s="124" t="s">
        <v>59</v>
      </c>
      <c r="G51" s="124" t="s">
        <v>17</v>
      </c>
      <c r="H51" s="124"/>
      <c r="I51" s="124" t="s">
        <v>68</v>
      </c>
      <c r="J51" s="126">
        <f t="shared" si="1"/>
        <v>29852</v>
      </c>
      <c r="K51" s="126">
        <f t="shared" si="2"/>
        <v>29852</v>
      </c>
      <c r="L51" s="126">
        <f t="shared" si="3"/>
        <v>0</v>
      </c>
      <c r="M51" s="124"/>
      <c r="N51" s="124"/>
    </row>
    <row r="52" spans="1:14" ht="16.5" customHeight="1" x14ac:dyDescent="0.2">
      <c r="A52" s="122" t="s">
        <v>158</v>
      </c>
      <c r="B52" s="123">
        <v>0</v>
      </c>
      <c r="C52" s="123">
        <v>87838.09</v>
      </c>
      <c r="D52" s="123">
        <v>0</v>
      </c>
      <c r="E52" s="123">
        <f t="shared" si="4"/>
        <v>87838.09</v>
      </c>
      <c r="F52" s="124" t="s">
        <v>59</v>
      </c>
      <c r="G52" s="124" t="s">
        <v>17</v>
      </c>
      <c r="H52" s="124"/>
      <c r="I52" s="124" t="s">
        <v>86</v>
      </c>
      <c r="J52" s="148">
        <f t="shared" si="1"/>
        <v>87838</v>
      </c>
      <c r="K52" s="126">
        <f t="shared" si="2"/>
        <v>87838</v>
      </c>
      <c r="L52" s="126">
        <f t="shared" si="3"/>
        <v>0</v>
      </c>
      <c r="M52" s="124"/>
      <c r="N52" s="124"/>
    </row>
    <row r="53" spans="1:14" ht="16.5" customHeight="1" x14ac:dyDescent="0.2">
      <c r="A53" s="122" t="s">
        <v>157</v>
      </c>
      <c r="B53" s="123">
        <v>0</v>
      </c>
      <c r="C53" s="123">
        <v>75</v>
      </c>
      <c r="D53" s="123">
        <v>0</v>
      </c>
      <c r="E53" s="123">
        <f t="shared" si="4"/>
        <v>75</v>
      </c>
      <c r="F53" s="124" t="s">
        <v>59</v>
      </c>
      <c r="G53" s="124" t="s">
        <v>17</v>
      </c>
      <c r="H53" s="124"/>
      <c r="I53" s="124" t="s">
        <v>52</v>
      </c>
      <c r="J53" s="126">
        <f t="shared" si="1"/>
        <v>75</v>
      </c>
      <c r="K53" s="126">
        <f t="shared" si="2"/>
        <v>75</v>
      </c>
      <c r="L53" s="126">
        <f t="shared" si="3"/>
        <v>0</v>
      </c>
      <c r="M53" s="124"/>
      <c r="N53" s="124"/>
    </row>
    <row r="54" spans="1:14" ht="16.5" customHeight="1" x14ac:dyDescent="0.2">
      <c r="A54" s="122" t="s">
        <v>218</v>
      </c>
      <c r="B54" s="123">
        <v>0</v>
      </c>
      <c r="C54" s="123">
        <v>300</v>
      </c>
      <c r="D54" s="123">
        <v>0</v>
      </c>
      <c r="E54" s="123">
        <f t="shared" si="4"/>
        <v>300</v>
      </c>
      <c r="F54" s="124" t="s">
        <v>59</v>
      </c>
      <c r="G54" s="124" t="s">
        <v>17</v>
      </c>
      <c r="H54" s="124"/>
      <c r="I54" s="124" t="s">
        <v>68</v>
      </c>
      <c r="J54" s="126">
        <f t="shared" si="1"/>
        <v>300</v>
      </c>
      <c r="K54" s="126">
        <f t="shared" si="2"/>
        <v>300</v>
      </c>
      <c r="L54" s="126">
        <f t="shared" si="3"/>
        <v>0</v>
      </c>
      <c r="M54" s="124"/>
      <c r="N54" s="124"/>
    </row>
    <row r="55" spans="1:14" ht="16.5" customHeight="1" x14ac:dyDescent="0.2">
      <c r="A55" s="122" t="s">
        <v>156</v>
      </c>
      <c r="B55" s="123">
        <v>0</v>
      </c>
      <c r="C55" s="123">
        <v>134210</v>
      </c>
      <c r="D55" s="123">
        <v>0</v>
      </c>
      <c r="E55" s="123">
        <f t="shared" si="4"/>
        <v>134210</v>
      </c>
      <c r="F55" s="124" t="s">
        <v>59</v>
      </c>
      <c r="G55" s="124" t="s">
        <v>17</v>
      </c>
      <c r="H55" s="124"/>
      <c r="I55" s="124" t="s">
        <v>50</v>
      </c>
      <c r="J55" s="148">
        <f t="shared" si="1"/>
        <v>134210</v>
      </c>
      <c r="K55" s="126">
        <f t="shared" si="2"/>
        <v>134210</v>
      </c>
      <c r="L55" s="126">
        <f t="shared" si="3"/>
        <v>0</v>
      </c>
      <c r="M55" s="124"/>
      <c r="N55" s="124"/>
    </row>
    <row r="56" spans="1:14" ht="16.5" customHeight="1" x14ac:dyDescent="0.2">
      <c r="A56" s="122" t="s">
        <v>155</v>
      </c>
      <c r="B56" s="123">
        <v>0</v>
      </c>
      <c r="C56" s="123">
        <v>15000</v>
      </c>
      <c r="D56" s="123">
        <v>0</v>
      </c>
      <c r="E56" s="123">
        <f t="shared" si="4"/>
        <v>15000</v>
      </c>
      <c r="F56" s="124" t="s">
        <v>59</v>
      </c>
      <c r="G56" s="124" t="s">
        <v>17</v>
      </c>
      <c r="H56" s="124"/>
      <c r="I56" s="124" t="s">
        <v>46</v>
      </c>
      <c r="J56" s="148">
        <f t="shared" si="1"/>
        <v>15000</v>
      </c>
      <c r="K56" s="126">
        <f t="shared" si="2"/>
        <v>15000</v>
      </c>
      <c r="L56" s="126">
        <f t="shared" si="3"/>
        <v>0</v>
      </c>
      <c r="M56" s="124"/>
      <c r="N56" s="124"/>
    </row>
    <row r="57" spans="1:14" ht="16.5" customHeight="1" x14ac:dyDescent="0.2">
      <c r="A57" s="122" t="s">
        <v>219</v>
      </c>
      <c r="B57" s="123">
        <v>0</v>
      </c>
      <c r="C57" s="151">
        <v>3995</v>
      </c>
      <c r="D57" s="123">
        <v>0</v>
      </c>
      <c r="E57" s="123">
        <f t="shared" si="4"/>
        <v>3995</v>
      </c>
      <c r="F57" s="124" t="s">
        <v>59</v>
      </c>
      <c r="G57" s="124" t="s">
        <v>17</v>
      </c>
      <c r="H57" s="124"/>
      <c r="I57" s="124" t="s">
        <v>68</v>
      </c>
      <c r="J57" s="126">
        <f t="shared" si="1"/>
        <v>3995</v>
      </c>
      <c r="K57" s="126">
        <f t="shared" si="2"/>
        <v>3995</v>
      </c>
      <c r="L57" s="126">
        <f t="shared" si="3"/>
        <v>0</v>
      </c>
      <c r="M57" s="124"/>
      <c r="N57" s="124"/>
    </row>
    <row r="58" spans="1:14" ht="16.5" customHeight="1" x14ac:dyDescent="0.2">
      <c r="A58" s="122" t="s">
        <v>220</v>
      </c>
      <c r="B58" s="123">
        <v>0</v>
      </c>
      <c r="C58" s="123">
        <v>11519.01</v>
      </c>
      <c r="D58" s="123">
        <v>0</v>
      </c>
      <c r="E58" s="123">
        <f t="shared" si="4"/>
        <v>11519.01</v>
      </c>
      <c r="F58" s="124" t="s">
        <v>59</v>
      </c>
      <c r="G58" s="124" t="s">
        <v>17</v>
      </c>
      <c r="H58" s="124"/>
      <c r="I58" s="124" t="s">
        <v>85</v>
      </c>
      <c r="J58" s="126">
        <f t="shared" si="1"/>
        <v>11519</v>
      </c>
      <c r="K58" s="126">
        <f t="shared" si="2"/>
        <v>11519</v>
      </c>
      <c r="L58" s="126">
        <f t="shared" si="3"/>
        <v>0</v>
      </c>
      <c r="M58" s="124"/>
      <c r="N58" s="124"/>
    </row>
    <row r="59" spans="1:14" x14ac:dyDescent="0.2">
      <c r="A59" s="122" t="s">
        <v>154</v>
      </c>
      <c r="B59" s="123">
        <v>0</v>
      </c>
      <c r="C59" s="123">
        <v>0</v>
      </c>
      <c r="D59" s="123">
        <v>0</v>
      </c>
      <c r="E59" s="123">
        <f t="shared" si="4"/>
        <v>0</v>
      </c>
      <c r="F59" s="124" t="s">
        <v>59</v>
      </c>
      <c r="G59" s="124" t="s">
        <v>17</v>
      </c>
      <c r="H59" s="124"/>
      <c r="I59" s="124" t="s">
        <v>85</v>
      </c>
      <c r="J59" s="126">
        <f t="shared" si="1"/>
        <v>0</v>
      </c>
      <c r="K59" s="126">
        <f t="shared" si="2"/>
        <v>0</v>
      </c>
      <c r="L59" s="126">
        <f t="shared" si="3"/>
        <v>0</v>
      </c>
      <c r="M59" s="124"/>
      <c r="N59" s="124"/>
    </row>
    <row r="60" spans="1:14" x14ac:dyDescent="0.2">
      <c r="A60" s="122" t="s">
        <v>153</v>
      </c>
      <c r="B60" s="123">
        <v>0</v>
      </c>
      <c r="C60" s="123">
        <v>4713.8100000000004</v>
      </c>
      <c r="D60" s="123">
        <v>0</v>
      </c>
      <c r="E60" s="123">
        <f t="shared" si="4"/>
        <v>4713.8100000000004</v>
      </c>
      <c r="F60" s="124" t="s">
        <v>59</v>
      </c>
      <c r="G60" s="124" t="s">
        <v>17</v>
      </c>
      <c r="H60" s="124"/>
      <c r="I60" s="124" t="s">
        <v>68</v>
      </c>
      <c r="J60" s="126">
        <f t="shared" si="1"/>
        <v>4714</v>
      </c>
      <c r="K60" s="126">
        <f t="shared" si="2"/>
        <v>4714</v>
      </c>
      <c r="L60" s="126">
        <f t="shared" si="3"/>
        <v>0</v>
      </c>
      <c r="M60" s="124"/>
      <c r="N60" s="124"/>
    </row>
    <row r="61" spans="1:14" x14ac:dyDescent="0.2">
      <c r="A61" s="122" t="s">
        <v>152</v>
      </c>
      <c r="B61" s="123">
        <v>0</v>
      </c>
      <c r="C61" s="123">
        <v>0.13</v>
      </c>
      <c r="D61" s="123">
        <v>0</v>
      </c>
      <c r="E61" s="123">
        <f t="shared" si="4"/>
        <v>0.13</v>
      </c>
      <c r="F61" s="124" t="s">
        <v>59</v>
      </c>
      <c r="G61" s="124" t="s">
        <v>17</v>
      </c>
      <c r="H61" s="124"/>
      <c r="I61" s="124" t="s">
        <v>68</v>
      </c>
      <c r="J61" s="126">
        <f t="shared" si="1"/>
        <v>0</v>
      </c>
      <c r="K61" s="126">
        <f t="shared" si="2"/>
        <v>0</v>
      </c>
      <c r="L61" s="126">
        <f t="shared" si="3"/>
        <v>0</v>
      </c>
      <c r="M61" s="124"/>
      <c r="N61" s="124"/>
    </row>
    <row r="62" spans="1:14" x14ac:dyDescent="0.2">
      <c r="A62" s="122" t="s">
        <v>151</v>
      </c>
      <c r="B62" s="123">
        <v>0</v>
      </c>
      <c r="C62" s="123">
        <v>0</v>
      </c>
      <c r="D62" s="123">
        <v>0</v>
      </c>
      <c r="E62" s="123">
        <f t="shared" si="4"/>
        <v>0</v>
      </c>
      <c r="F62" s="124" t="s">
        <v>59</v>
      </c>
      <c r="G62" s="124" t="s">
        <v>17</v>
      </c>
      <c r="H62" s="124"/>
      <c r="I62" s="124" t="s">
        <v>68</v>
      </c>
      <c r="J62" s="126">
        <f t="shared" si="1"/>
        <v>0</v>
      </c>
      <c r="K62" s="126">
        <f t="shared" si="2"/>
        <v>0</v>
      </c>
      <c r="L62" s="126">
        <f t="shared" si="3"/>
        <v>0</v>
      </c>
      <c r="M62" s="124"/>
      <c r="N62" s="124"/>
    </row>
    <row r="63" spans="1:14" x14ac:dyDescent="0.2">
      <c r="A63" s="122" t="s">
        <v>150</v>
      </c>
      <c r="B63" s="123"/>
      <c r="C63" s="123">
        <f>SUM(C6:C62)</f>
        <v>11828036.140000001</v>
      </c>
      <c r="D63" s="123">
        <f>SUM(D6:D62)</f>
        <v>11828036.579999998</v>
      </c>
      <c r="E63" s="123"/>
      <c r="F63" s="124"/>
      <c r="G63" s="124"/>
      <c r="H63" s="124"/>
      <c r="I63" s="124"/>
      <c r="J63" s="126">
        <f t="shared" si="1"/>
        <v>0</v>
      </c>
      <c r="K63" s="126">
        <f t="shared" si="2"/>
        <v>11828036</v>
      </c>
      <c r="L63" s="126">
        <f t="shared" si="3"/>
        <v>11828037</v>
      </c>
      <c r="M63" s="124"/>
      <c r="N63" s="124"/>
    </row>
    <row r="64" spans="1:14" s="131" customFormat="1" ht="15" x14ac:dyDescent="0.25">
      <c r="A64" s="127"/>
      <c r="B64" s="128">
        <f>SUM(B6:B63)</f>
        <v>2.3283064365386963E-10</v>
      </c>
      <c r="C64" s="128"/>
      <c r="D64" s="128"/>
      <c r="E64" s="128">
        <f>SUM(E6:E63)</f>
        <v>-0.43999999963500158</v>
      </c>
      <c r="F64" s="129"/>
      <c r="G64" s="129"/>
      <c r="H64" s="129"/>
      <c r="I64" s="129"/>
      <c r="J64" s="130">
        <f>SUM(J6:J63)</f>
        <v>-2</v>
      </c>
      <c r="K64" s="130">
        <f t="shared" ref="K64:L64" si="5">SUM(K6:K63)</f>
        <v>23656073</v>
      </c>
      <c r="L64" s="130">
        <f t="shared" si="5"/>
        <v>23656073</v>
      </c>
      <c r="M64" s="129"/>
      <c r="N64" s="129"/>
    </row>
    <row r="65" spans="1:14" s="131" customFormat="1" ht="15" x14ac:dyDescent="0.25">
      <c r="A65" s="127"/>
      <c r="B65" s="128"/>
      <c r="C65" s="128"/>
      <c r="D65" s="128"/>
      <c r="E65" s="128"/>
      <c r="F65" s="129"/>
      <c r="G65" s="129"/>
      <c r="H65" s="129"/>
      <c r="I65" s="129"/>
      <c r="J65" s="128"/>
      <c r="K65" s="128"/>
      <c r="L65" s="128"/>
      <c r="M65" s="129"/>
      <c r="N65" s="129"/>
    </row>
    <row r="66" spans="1:14" x14ac:dyDescent="0.2">
      <c r="A66" s="122"/>
      <c r="B66" s="123"/>
      <c r="C66" s="123"/>
      <c r="D66" s="123"/>
      <c r="E66" s="123"/>
      <c r="F66" s="124"/>
      <c r="G66" s="124"/>
      <c r="H66" s="124"/>
      <c r="I66" s="124"/>
      <c r="J66" s="123"/>
      <c r="K66" s="123"/>
      <c r="L66" s="123"/>
      <c r="M66" s="124"/>
      <c r="N66" s="124"/>
    </row>
    <row r="69" spans="1:14" x14ac:dyDescent="0.2">
      <c r="B69" s="147"/>
    </row>
    <row r="70" spans="1:14" x14ac:dyDescent="0.2">
      <c r="B70" s="146"/>
    </row>
    <row r="71" spans="1:14" x14ac:dyDescent="0.2">
      <c r="B71" s="146"/>
    </row>
  </sheetData>
  <autoFilter ref="A5:O65" xr:uid="{00000000-0009-0000-0000-000000000000}"/>
  <phoneticPr fontId="18" type="noConversion"/>
  <conditionalFormatting sqref="B1:B3 E1:E1048576 B5:B1048576">
    <cfRule type="cellIs" dxfId="0" priority="1" operator="less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5"/>
  <sheetViews>
    <sheetView rightToLeft="1" zoomScale="90" zoomScaleNormal="90" zoomScaleSheetLayoutView="190" zoomScalePageLayoutView="90" workbookViewId="0">
      <selection activeCell="E31" sqref="E31"/>
    </sheetView>
  </sheetViews>
  <sheetFormatPr defaultColWidth="9.375" defaultRowHeight="20.25" x14ac:dyDescent="0.2"/>
  <cols>
    <col min="1" max="1" width="2.125" style="25" customWidth="1"/>
    <col min="2" max="2" width="37.5" style="25" customWidth="1"/>
    <col min="3" max="3" width="6.75" style="25" customWidth="1"/>
    <col min="4" max="4" width="1.625" style="25" customWidth="1"/>
    <col min="5" max="5" width="13.375" style="25" customWidth="1"/>
    <col min="6" max="6" width="1.75" style="25" customWidth="1"/>
    <col min="7" max="7" width="13.375" style="33" customWidth="1"/>
    <col min="8" max="8" width="2.125" style="25" customWidth="1"/>
    <col min="9" max="9" width="9.375" style="25"/>
    <col min="10" max="10" width="12.625" style="25" customWidth="1"/>
    <col min="11" max="250" width="9.375" style="25"/>
    <col min="251" max="251" width="12.375" style="25" customWidth="1"/>
    <col min="252" max="252" width="31.875" style="25" customWidth="1"/>
    <col min="253" max="253" width="5" style="25" customWidth="1"/>
    <col min="254" max="254" width="1.875" style="25" customWidth="1"/>
    <col min="255" max="255" width="7.375" style="25" customWidth="1"/>
    <col min="256" max="256" width="2.375" style="25" customWidth="1"/>
    <col min="257" max="257" width="23" style="25" bestFit="1" customWidth="1"/>
    <col min="258" max="258" width="1.375" style="25" customWidth="1"/>
    <col min="259" max="259" width="23" style="25" bestFit="1" customWidth="1"/>
    <col min="260" max="260" width="1.375" style="25" customWidth="1"/>
    <col min="261" max="261" width="19.375" style="25" customWidth="1"/>
    <col min="262" max="262" width="29.375" style="25" customWidth="1"/>
    <col min="263" max="506" width="9.375" style="25"/>
    <col min="507" max="507" width="12.375" style="25" customWidth="1"/>
    <col min="508" max="508" width="31.875" style="25" customWidth="1"/>
    <col min="509" max="509" width="5" style="25" customWidth="1"/>
    <col min="510" max="510" width="1.875" style="25" customWidth="1"/>
    <col min="511" max="511" width="7.375" style="25" customWidth="1"/>
    <col min="512" max="512" width="2.375" style="25" customWidth="1"/>
    <col min="513" max="513" width="23" style="25" bestFit="1" customWidth="1"/>
    <col min="514" max="514" width="1.375" style="25" customWidth="1"/>
    <col min="515" max="515" width="23" style="25" bestFit="1" customWidth="1"/>
    <col min="516" max="516" width="1.375" style="25" customWidth="1"/>
    <col min="517" max="517" width="19.375" style="25" customWidth="1"/>
    <col min="518" max="518" width="29.375" style="25" customWidth="1"/>
    <col min="519" max="762" width="9.375" style="25"/>
    <col min="763" max="763" width="12.375" style="25" customWidth="1"/>
    <col min="764" max="764" width="31.875" style="25" customWidth="1"/>
    <col min="765" max="765" width="5" style="25" customWidth="1"/>
    <col min="766" max="766" width="1.875" style="25" customWidth="1"/>
    <col min="767" max="767" width="7.375" style="25" customWidth="1"/>
    <col min="768" max="768" width="2.375" style="25" customWidth="1"/>
    <col min="769" max="769" width="23" style="25" bestFit="1" customWidth="1"/>
    <col min="770" max="770" width="1.375" style="25" customWidth="1"/>
    <col min="771" max="771" width="23" style="25" bestFit="1" customWidth="1"/>
    <col min="772" max="772" width="1.375" style="25" customWidth="1"/>
    <col min="773" max="773" width="19.375" style="25" customWidth="1"/>
    <col min="774" max="774" width="29.375" style="25" customWidth="1"/>
    <col min="775" max="1018" width="9.375" style="25"/>
    <col min="1019" max="1019" width="12.375" style="25" customWidth="1"/>
    <col min="1020" max="1020" width="31.875" style="25" customWidth="1"/>
    <col min="1021" max="1021" width="5" style="25" customWidth="1"/>
    <col min="1022" max="1022" width="1.875" style="25" customWidth="1"/>
    <col min="1023" max="1023" width="7.375" style="25" customWidth="1"/>
    <col min="1024" max="1024" width="2.375" style="25" customWidth="1"/>
    <col min="1025" max="1025" width="23" style="25" bestFit="1" customWidth="1"/>
    <col min="1026" max="1026" width="1.375" style="25" customWidth="1"/>
    <col min="1027" max="1027" width="23" style="25" bestFit="1" customWidth="1"/>
    <col min="1028" max="1028" width="1.375" style="25" customWidth="1"/>
    <col min="1029" max="1029" width="19.375" style="25" customWidth="1"/>
    <col min="1030" max="1030" width="29.375" style="25" customWidth="1"/>
    <col min="1031" max="1274" width="9.375" style="25"/>
    <col min="1275" max="1275" width="12.375" style="25" customWidth="1"/>
    <col min="1276" max="1276" width="31.875" style="25" customWidth="1"/>
    <col min="1277" max="1277" width="5" style="25" customWidth="1"/>
    <col min="1278" max="1278" width="1.875" style="25" customWidth="1"/>
    <col min="1279" max="1279" width="7.375" style="25" customWidth="1"/>
    <col min="1280" max="1280" width="2.375" style="25" customWidth="1"/>
    <col min="1281" max="1281" width="23" style="25" bestFit="1" customWidth="1"/>
    <col min="1282" max="1282" width="1.375" style="25" customWidth="1"/>
    <col min="1283" max="1283" width="23" style="25" bestFit="1" customWidth="1"/>
    <col min="1284" max="1284" width="1.375" style="25" customWidth="1"/>
    <col min="1285" max="1285" width="19.375" style="25" customWidth="1"/>
    <col min="1286" max="1286" width="29.375" style="25" customWidth="1"/>
    <col min="1287" max="1530" width="9.375" style="25"/>
    <col min="1531" max="1531" width="12.375" style="25" customWidth="1"/>
    <col min="1532" max="1532" width="31.875" style="25" customWidth="1"/>
    <col min="1533" max="1533" width="5" style="25" customWidth="1"/>
    <col min="1534" max="1534" width="1.875" style="25" customWidth="1"/>
    <col min="1535" max="1535" width="7.375" style="25" customWidth="1"/>
    <col min="1536" max="1536" width="2.375" style="25" customWidth="1"/>
    <col min="1537" max="1537" width="23" style="25" bestFit="1" customWidth="1"/>
    <col min="1538" max="1538" width="1.375" style="25" customWidth="1"/>
    <col min="1539" max="1539" width="23" style="25" bestFit="1" customWidth="1"/>
    <col min="1540" max="1540" width="1.375" style="25" customWidth="1"/>
    <col min="1541" max="1541" width="19.375" style="25" customWidth="1"/>
    <col min="1542" max="1542" width="29.375" style="25" customWidth="1"/>
    <col min="1543" max="1786" width="9.375" style="25"/>
    <col min="1787" max="1787" width="12.375" style="25" customWidth="1"/>
    <col min="1788" max="1788" width="31.875" style="25" customWidth="1"/>
    <col min="1789" max="1789" width="5" style="25" customWidth="1"/>
    <col min="1790" max="1790" width="1.875" style="25" customWidth="1"/>
    <col min="1791" max="1791" width="7.375" style="25" customWidth="1"/>
    <col min="1792" max="1792" width="2.375" style="25" customWidth="1"/>
    <col min="1793" max="1793" width="23" style="25" bestFit="1" customWidth="1"/>
    <col min="1794" max="1794" width="1.375" style="25" customWidth="1"/>
    <col min="1795" max="1795" width="23" style="25" bestFit="1" customWidth="1"/>
    <col min="1796" max="1796" width="1.375" style="25" customWidth="1"/>
    <col min="1797" max="1797" width="19.375" style="25" customWidth="1"/>
    <col min="1798" max="1798" width="29.375" style="25" customWidth="1"/>
    <col min="1799" max="2042" width="9.375" style="25"/>
    <col min="2043" max="2043" width="12.375" style="25" customWidth="1"/>
    <col min="2044" max="2044" width="31.875" style="25" customWidth="1"/>
    <col min="2045" max="2045" width="5" style="25" customWidth="1"/>
    <col min="2046" max="2046" width="1.875" style="25" customWidth="1"/>
    <col min="2047" max="2047" width="7.375" style="25" customWidth="1"/>
    <col min="2048" max="2048" width="2.375" style="25" customWidth="1"/>
    <col min="2049" max="2049" width="23" style="25" bestFit="1" customWidth="1"/>
    <col min="2050" max="2050" width="1.375" style="25" customWidth="1"/>
    <col min="2051" max="2051" width="23" style="25" bestFit="1" customWidth="1"/>
    <col min="2052" max="2052" width="1.375" style="25" customWidth="1"/>
    <col min="2053" max="2053" width="19.375" style="25" customWidth="1"/>
    <col min="2054" max="2054" width="29.375" style="25" customWidth="1"/>
    <col min="2055" max="2298" width="9.375" style="25"/>
    <col min="2299" max="2299" width="12.375" style="25" customWidth="1"/>
    <col min="2300" max="2300" width="31.875" style="25" customWidth="1"/>
    <col min="2301" max="2301" width="5" style="25" customWidth="1"/>
    <col min="2302" max="2302" width="1.875" style="25" customWidth="1"/>
    <col min="2303" max="2303" width="7.375" style="25" customWidth="1"/>
    <col min="2304" max="2304" width="2.375" style="25" customWidth="1"/>
    <col min="2305" max="2305" width="23" style="25" bestFit="1" customWidth="1"/>
    <col min="2306" max="2306" width="1.375" style="25" customWidth="1"/>
    <col min="2307" max="2307" width="23" style="25" bestFit="1" customWidth="1"/>
    <col min="2308" max="2308" width="1.375" style="25" customWidth="1"/>
    <col min="2309" max="2309" width="19.375" style="25" customWidth="1"/>
    <col min="2310" max="2310" width="29.375" style="25" customWidth="1"/>
    <col min="2311" max="2554" width="9.375" style="25"/>
    <col min="2555" max="2555" width="12.375" style="25" customWidth="1"/>
    <col min="2556" max="2556" width="31.875" style="25" customWidth="1"/>
    <col min="2557" max="2557" width="5" style="25" customWidth="1"/>
    <col min="2558" max="2558" width="1.875" style="25" customWidth="1"/>
    <col min="2559" max="2559" width="7.375" style="25" customWidth="1"/>
    <col min="2560" max="2560" width="2.375" style="25" customWidth="1"/>
    <col min="2561" max="2561" width="23" style="25" bestFit="1" customWidth="1"/>
    <col min="2562" max="2562" width="1.375" style="25" customWidth="1"/>
    <col min="2563" max="2563" width="23" style="25" bestFit="1" customWidth="1"/>
    <col min="2564" max="2564" width="1.375" style="25" customWidth="1"/>
    <col min="2565" max="2565" width="19.375" style="25" customWidth="1"/>
    <col min="2566" max="2566" width="29.375" style="25" customWidth="1"/>
    <col min="2567" max="2810" width="9.375" style="25"/>
    <col min="2811" max="2811" width="12.375" style="25" customWidth="1"/>
    <col min="2812" max="2812" width="31.875" style="25" customWidth="1"/>
    <col min="2813" max="2813" width="5" style="25" customWidth="1"/>
    <col min="2814" max="2814" width="1.875" style="25" customWidth="1"/>
    <col min="2815" max="2815" width="7.375" style="25" customWidth="1"/>
    <col min="2816" max="2816" width="2.375" style="25" customWidth="1"/>
    <col min="2817" max="2817" width="23" style="25" bestFit="1" customWidth="1"/>
    <col min="2818" max="2818" width="1.375" style="25" customWidth="1"/>
    <col min="2819" max="2819" width="23" style="25" bestFit="1" customWidth="1"/>
    <col min="2820" max="2820" width="1.375" style="25" customWidth="1"/>
    <col min="2821" max="2821" width="19.375" style="25" customWidth="1"/>
    <col min="2822" max="2822" width="29.375" style="25" customWidth="1"/>
    <col min="2823" max="3066" width="9.375" style="25"/>
    <col min="3067" max="3067" width="12.375" style="25" customWidth="1"/>
    <col min="3068" max="3068" width="31.875" style="25" customWidth="1"/>
    <col min="3069" max="3069" width="5" style="25" customWidth="1"/>
    <col min="3070" max="3070" width="1.875" style="25" customWidth="1"/>
    <col min="3071" max="3071" width="7.375" style="25" customWidth="1"/>
    <col min="3072" max="3072" width="2.375" style="25" customWidth="1"/>
    <col min="3073" max="3073" width="23" style="25" bestFit="1" customWidth="1"/>
    <col min="3074" max="3074" width="1.375" style="25" customWidth="1"/>
    <col min="3075" max="3075" width="23" style="25" bestFit="1" customWidth="1"/>
    <col min="3076" max="3076" width="1.375" style="25" customWidth="1"/>
    <col min="3077" max="3077" width="19.375" style="25" customWidth="1"/>
    <col min="3078" max="3078" width="29.375" style="25" customWidth="1"/>
    <col min="3079" max="3322" width="9.375" style="25"/>
    <col min="3323" max="3323" width="12.375" style="25" customWidth="1"/>
    <col min="3324" max="3324" width="31.875" style="25" customWidth="1"/>
    <col min="3325" max="3325" width="5" style="25" customWidth="1"/>
    <col min="3326" max="3326" width="1.875" style="25" customWidth="1"/>
    <col min="3327" max="3327" width="7.375" style="25" customWidth="1"/>
    <col min="3328" max="3328" width="2.375" style="25" customWidth="1"/>
    <col min="3329" max="3329" width="23" style="25" bestFit="1" customWidth="1"/>
    <col min="3330" max="3330" width="1.375" style="25" customWidth="1"/>
    <col min="3331" max="3331" width="23" style="25" bestFit="1" customWidth="1"/>
    <col min="3332" max="3332" width="1.375" style="25" customWidth="1"/>
    <col min="3333" max="3333" width="19.375" style="25" customWidth="1"/>
    <col min="3334" max="3334" width="29.375" style="25" customWidth="1"/>
    <col min="3335" max="3578" width="9.375" style="25"/>
    <col min="3579" max="3579" width="12.375" style="25" customWidth="1"/>
    <col min="3580" max="3580" width="31.875" style="25" customWidth="1"/>
    <col min="3581" max="3581" width="5" style="25" customWidth="1"/>
    <col min="3582" max="3582" width="1.875" style="25" customWidth="1"/>
    <col min="3583" max="3583" width="7.375" style="25" customWidth="1"/>
    <col min="3584" max="3584" width="2.375" style="25" customWidth="1"/>
    <col min="3585" max="3585" width="23" style="25" bestFit="1" customWidth="1"/>
    <col min="3586" max="3586" width="1.375" style="25" customWidth="1"/>
    <col min="3587" max="3587" width="23" style="25" bestFit="1" customWidth="1"/>
    <col min="3588" max="3588" width="1.375" style="25" customWidth="1"/>
    <col min="3589" max="3589" width="19.375" style="25" customWidth="1"/>
    <col min="3590" max="3590" width="29.375" style="25" customWidth="1"/>
    <col min="3591" max="3834" width="9.375" style="25"/>
    <col min="3835" max="3835" width="12.375" style="25" customWidth="1"/>
    <col min="3836" max="3836" width="31.875" style="25" customWidth="1"/>
    <col min="3837" max="3837" width="5" style="25" customWidth="1"/>
    <col min="3838" max="3838" width="1.875" style="25" customWidth="1"/>
    <col min="3839" max="3839" width="7.375" style="25" customWidth="1"/>
    <col min="3840" max="3840" width="2.375" style="25" customWidth="1"/>
    <col min="3841" max="3841" width="23" style="25" bestFit="1" customWidth="1"/>
    <col min="3842" max="3842" width="1.375" style="25" customWidth="1"/>
    <col min="3843" max="3843" width="23" style="25" bestFit="1" customWidth="1"/>
    <col min="3844" max="3844" width="1.375" style="25" customWidth="1"/>
    <col min="3845" max="3845" width="19.375" style="25" customWidth="1"/>
    <col min="3846" max="3846" width="29.375" style="25" customWidth="1"/>
    <col min="3847" max="4090" width="9.375" style="25"/>
    <col min="4091" max="4091" width="12.375" style="25" customWidth="1"/>
    <col min="4092" max="4092" width="31.875" style="25" customWidth="1"/>
    <col min="4093" max="4093" width="5" style="25" customWidth="1"/>
    <col min="4094" max="4094" width="1.875" style="25" customWidth="1"/>
    <col min="4095" max="4095" width="7.375" style="25" customWidth="1"/>
    <col min="4096" max="4096" width="2.375" style="25" customWidth="1"/>
    <col min="4097" max="4097" width="23" style="25" bestFit="1" customWidth="1"/>
    <col min="4098" max="4098" width="1.375" style="25" customWidth="1"/>
    <col min="4099" max="4099" width="23" style="25" bestFit="1" customWidth="1"/>
    <col min="4100" max="4100" width="1.375" style="25" customWidth="1"/>
    <col min="4101" max="4101" width="19.375" style="25" customWidth="1"/>
    <col min="4102" max="4102" width="29.375" style="25" customWidth="1"/>
    <col min="4103" max="4346" width="9.375" style="25"/>
    <col min="4347" max="4347" width="12.375" style="25" customWidth="1"/>
    <col min="4348" max="4348" width="31.875" style="25" customWidth="1"/>
    <col min="4349" max="4349" width="5" style="25" customWidth="1"/>
    <col min="4350" max="4350" width="1.875" style="25" customWidth="1"/>
    <col min="4351" max="4351" width="7.375" style="25" customWidth="1"/>
    <col min="4352" max="4352" width="2.375" style="25" customWidth="1"/>
    <col min="4353" max="4353" width="23" style="25" bestFit="1" customWidth="1"/>
    <col min="4354" max="4354" width="1.375" style="25" customWidth="1"/>
    <col min="4355" max="4355" width="23" style="25" bestFit="1" customWidth="1"/>
    <col min="4356" max="4356" width="1.375" style="25" customWidth="1"/>
    <col min="4357" max="4357" width="19.375" style="25" customWidth="1"/>
    <col min="4358" max="4358" width="29.375" style="25" customWidth="1"/>
    <col min="4359" max="4602" width="9.375" style="25"/>
    <col min="4603" max="4603" width="12.375" style="25" customWidth="1"/>
    <col min="4604" max="4604" width="31.875" style="25" customWidth="1"/>
    <col min="4605" max="4605" width="5" style="25" customWidth="1"/>
    <col min="4606" max="4606" width="1.875" style="25" customWidth="1"/>
    <col min="4607" max="4607" width="7.375" style="25" customWidth="1"/>
    <col min="4608" max="4608" width="2.375" style="25" customWidth="1"/>
    <col min="4609" max="4609" width="23" style="25" bestFit="1" customWidth="1"/>
    <col min="4610" max="4610" width="1.375" style="25" customWidth="1"/>
    <col min="4611" max="4611" width="23" style="25" bestFit="1" customWidth="1"/>
    <col min="4612" max="4612" width="1.375" style="25" customWidth="1"/>
    <col min="4613" max="4613" width="19.375" style="25" customWidth="1"/>
    <col min="4614" max="4614" width="29.375" style="25" customWidth="1"/>
    <col min="4615" max="4858" width="9.375" style="25"/>
    <col min="4859" max="4859" width="12.375" style="25" customWidth="1"/>
    <col min="4860" max="4860" width="31.875" style="25" customWidth="1"/>
    <col min="4861" max="4861" width="5" style="25" customWidth="1"/>
    <col min="4862" max="4862" width="1.875" style="25" customWidth="1"/>
    <col min="4863" max="4863" width="7.375" style="25" customWidth="1"/>
    <col min="4864" max="4864" width="2.375" style="25" customWidth="1"/>
    <col min="4865" max="4865" width="23" style="25" bestFit="1" customWidth="1"/>
    <col min="4866" max="4866" width="1.375" style="25" customWidth="1"/>
    <col min="4867" max="4867" width="23" style="25" bestFit="1" customWidth="1"/>
    <col min="4868" max="4868" width="1.375" style="25" customWidth="1"/>
    <col min="4869" max="4869" width="19.375" style="25" customWidth="1"/>
    <col min="4870" max="4870" width="29.375" style="25" customWidth="1"/>
    <col min="4871" max="5114" width="9.375" style="25"/>
    <col min="5115" max="5115" width="12.375" style="25" customWidth="1"/>
    <col min="5116" max="5116" width="31.875" style="25" customWidth="1"/>
    <col min="5117" max="5117" width="5" style="25" customWidth="1"/>
    <col min="5118" max="5118" width="1.875" style="25" customWidth="1"/>
    <col min="5119" max="5119" width="7.375" style="25" customWidth="1"/>
    <col min="5120" max="5120" width="2.375" style="25" customWidth="1"/>
    <col min="5121" max="5121" width="23" style="25" bestFit="1" customWidth="1"/>
    <col min="5122" max="5122" width="1.375" style="25" customWidth="1"/>
    <col min="5123" max="5123" width="23" style="25" bestFit="1" customWidth="1"/>
    <col min="5124" max="5124" width="1.375" style="25" customWidth="1"/>
    <col min="5125" max="5125" width="19.375" style="25" customWidth="1"/>
    <col min="5126" max="5126" width="29.375" style="25" customWidth="1"/>
    <col min="5127" max="5370" width="9.375" style="25"/>
    <col min="5371" max="5371" width="12.375" style="25" customWidth="1"/>
    <col min="5372" max="5372" width="31.875" style="25" customWidth="1"/>
    <col min="5373" max="5373" width="5" style="25" customWidth="1"/>
    <col min="5374" max="5374" width="1.875" style="25" customWidth="1"/>
    <col min="5375" max="5375" width="7.375" style="25" customWidth="1"/>
    <col min="5376" max="5376" width="2.375" style="25" customWidth="1"/>
    <col min="5377" max="5377" width="23" style="25" bestFit="1" customWidth="1"/>
    <col min="5378" max="5378" width="1.375" style="25" customWidth="1"/>
    <col min="5379" max="5379" width="23" style="25" bestFit="1" customWidth="1"/>
    <col min="5380" max="5380" width="1.375" style="25" customWidth="1"/>
    <col min="5381" max="5381" width="19.375" style="25" customWidth="1"/>
    <col min="5382" max="5382" width="29.375" style="25" customWidth="1"/>
    <col min="5383" max="5626" width="9.375" style="25"/>
    <col min="5627" max="5627" width="12.375" style="25" customWidth="1"/>
    <col min="5628" max="5628" width="31.875" style="25" customWidth="1"/>
    <col min="5629" max="5629" width="5" style="25" customWidth="1"/>
    <col min="5630" max="5630" width="1.875" style="25" customWidth="1"/>
    <col min="5631" max="5631" width="7.375" style="25" customWidth="1"/>
    <col min="5632" max="5632" width="2.375" style="25" customWidth="1"/>
    <col min="5633" max="5633" width="23" style="25" bestFit="1" customWidth="1"/>
    <col min="5634" max="5634" width="1.375" style="25" customWidth="1"/>
    <col min="5635" max="5635" width="23" style="25" bestFit="1" customWidth="1"/>
    <col min="5636" max="5636" width="1.375" style="25" customWidth="1"/>
    <col min="5637" max="5637" width="19.375" style="25" customWidth="1"/>
    <col min="5638" max="5638" width="29.375" style="25" customWidth="1"/>
    <col min="5639" max="5882" width="9.375" style="25"/>
    <col min="5883" max="5883" width="12.375" style="25" customWidth="1"/>
    <col min="5884" max="5884" width="31.875" style="25" customWidth="1"/>
    <col min="5885" max="5885" width="5" style="25" customWidth="1"/>
    <col min="5886" max="5886" width="1.875" style="25" customWidth="1"/>
    <col min="5887" max="5887" width="7.375" style="25" customWidth="1"/>
    <col min="5888" max="5888" width="2.375" style="25" customWidth="1"/>
    <col min="5889" max="5889" width="23" style="25" bestFit="1" customWidth="1"/>
    <col min="5890" max="5890" width="1.375" style="25" customWidth="1"/>
    <col min="5891" max="5891" width="23" style="25" bestFit="1" customWidth="1"/>
    <col min="5892" max="5892" width="1.375" style="25" customWidth="1"/>
    <col min="5893" max="5893" width="19.375" style="25" customWidth="1"/>
    <col min="5894" max="5894" width="29.375" style="25" customWidth="1"/>
    <col min="5895" max="6138" width="9.375" style="25"/>
    <col min="6139" max="6139" width="12.375" style="25" customWidth="1"/>
    <col min="6140" max="6140" width="31.875" style="25" customWidth="1"/>
    <col min="6141" max="6141" width="5" style="25" customWidth="1"/>
    <col min="6142" max="6142" width="1.875" style="25" customWidth="1"/>
    <col min="6143" max="6143" width="7.375" style="25" customWidth="1"/>
    <col min="6144" max="6144" width="2.375" style="25" customWidth="1"/>
    <col min="6145" max="6145" width="23" style="25" bestFit="1" customWidth="1"/>
    <col min="6146" max="6146" width="1.375" style="25" customWidth="1"/>
    <col min="6147" max="6147" width="23" style="25" bestFit="1" customWidth="1"/>
    <col min="6148" max="6148" width="1.375" style="25" customWidth="1"/>
    <col min="6149" max="6149" width="19.375" style="25" customWidth="1"/>
    <col min="6150" max="6150" width="29.375" style="25" customWidth="1"/>
    <col min="6151" max="6394" width="9.375" style="25"/>
    <col min="6395" max="6395" width="12.375" style="25" customWidth="1"/>
    <col min="6396" max="6396" width="31.875" style="25" customWidth="1"/>
    <col min="6397" max="6397" width="5" style="25" customWidth="1"/>
    <col min="6398" max="6398" width="1.875" style="25" customWidth="1"/>
    <col min="6399" max="6399" width="7.375" style="25" customWidth="1"/>
    <col min="6400" max="6400" width="2.375" style="25" customWidth="1"/>
    <col min="6401" max="6401" width="23" style="25" bestFit="1" customWidth="1"/>
    <col min="6402" max="6402" width="1.375" style="25" customWidth="1"/>
    <col min="6403" max="6403" width="23" style="25" bestFit="1" customWidth="1"/>
    <col min="6404" max="6404" width="1.375" style="25" customWidth="1"/>
    <col min="6405" max="6405" width="19.375" style="25" customWidth="1"/>
    <col min="6406" max="6406" width="29.375" style="25" customWidth="1"/>
    <col min="6407" max="6650" width="9.375" style="25"/>
    <col min="6651" max="6651" width="12.375" style="25" customWidth="1"/>
    <col min="6652" max="6652" width="31.875" style="25" customWidth="1"/>
    <col min="6653" max="6653" width="5" style="25" customWidth="1"/>
    <col min="6654" max="6654" width="1.875" style="25" customWidth="1"/>
    <col min="6655" max="6655" width="7.375" style="25" customWidth="1"/>
    <col min="6656" max="6656" width="2.375" style="25" customWidth="1"/>
    <col min="6657" max="6657" width="23" style="25" bestFit="1" customWidth="1"/>
    <col min="6658" max="6658" width="1.375" style="25" customWidth="1"/>
    <col min="6659" max="6659" width="23" style="25" bestFit="1" customWidth="1"/>
    <col min="6660" max="6660" width="1.375" style="25" customWidth="1"/>
    <col min="6661" max="6661" width="19.375" style="25" customWidth="1"/>
    <col min="6662" max="6662" width="29.375" style="25" customWidth="1"/>
    <col min="6663" max="6906" width="9.375" style="25"/>
    <col min="6907" max="6907" width="12.375" style="25" customWidth="1"/>
    <col min="6908" max="6908" width="31.875" style="25" customWidth="1"/>
    <col min="6909" max="6909" width="5" style="25" customWidth="1"/>
    <col min="6910" max="6910" width="1.875" style="25" customWidth="1"/>
    <col min="6911" max="6911" width="7.375" style="25" customWidth="1"/>
    <col min="6912" max="6912" width="2.375" style="25" customWidth="1"/>
    <col min="6913" max="6913" width="23" style="25" bestFit="1" customWidth="1"/>
    <col min="6914" max="6914" width="1.375" style="25" customWidth="1"/>
    <col min="6915" max="6915" width="23" style="25" bestFit="1" customWidth="1"/>
    <col min="6916" max="6916" width="1.375" style="25" customWidth="1"/>
    <col min="6917" max="6917" width="19.375" style="25" customWidth="1"/>
    <col min="6918" max="6918" width="29.375" style="25" customWidth="1"/>
    <col min="6919" max="7162" width="9.375" style="25"/>
    <col min="7163" max="7163" width="12.375" style="25" customWidth="1"/>
    <col min="7164" max="7164" width="31.875" style="25" customWidth="1"/>
    <col min="7165" max="7165" width="5" style="25" customWidth="1"/>
    <col min="7166" max="7166" width="1.875" style="25" customWidth="1"/>
    <col min="7167" max="7167" width="7.375" style="25" customWidth="1"/>
    <col min="7168" max="7168" width="2.375" style="25" customWidth="1"/>
    <col min="7169" max="7169" width="23" style="25" bestFit="1" customWidth="1"/>
    <col min="7170" max="7170" width="1.375" style="25" customWidth="1"/>
    <col min="7171" max="7171" width="23" style="25" bestFit="1" customWidth="1"/>
    <col min="7172" max="7172" width="1.375" style="25" customWidth="1"/>
    <col min="7173" max="7173" width="19.375" style="25" customWidth="1"/>
    <col min="7174" max="7174" width="29.375" style="25" customWidth="1"/>
    <col min="7175" max="7418" width="9.375" style="25"/>
    <col min="7419" max="7419" width="12.375" style="25" customWidth="1"/>
    <col min="7420" max="7420" width="31.875" style="25" customWidth="1"/>
    <col min="7421" max="7421" width="5" style="25" customWidth="1"/>
    <col min="7422" max="7422" width="1.875" style="25" customWidth="1"/>
    <col min="7423" max="7423" width="7.375" style="25" customWidth="1"/>
    <col min="7424" max="7424" width="2.375" style="25" customWidth="1"/>
    <col min="7425" max="7425" width="23" style="25" bestFit="1" customWidth="1"/>
    <col min="7426" max="7426" width="1.375" style="25" customWidth="1"/>
    <col min="7427" max="7427" width="23" style="25" bestFit="1" customWidth="1"/>
    <col min="7428" max="7428" width="1.375" style="25" customWidth="1"/>
    <col min="7429" max="7429" width="19.375" style="25" customWidth="1"/>
    <col min="7430" max="7430" width="29.375" style="25" customWidth="1"/>
    <col min="7431" max="7674" width="9.375" style="25"/>
    <col min="7675" max="7675" width="12.375" style="25" customWidth="1"/>
    <col min="7676" max="7676" width="31.875" style="25" customWidth="1"/>
    <col min="7677" max="7677" width="5" style="25" customWidth="1"/>
    <col min="7678" max="7678" width="1.875" style="25" customWidth="1"/>
    <col min="7679" max="7679" width="7.375" style="25" customWidth="1"/>
    <col min="7680" max="7680" width="2.375" style="25" customWidth="1"/>
    <col min="7681" max="7681" width="23" style="25" bestFit="1" customWidth="1"/>
    <col min="7682" max="7682" width="1.375" style="25" customWidth="1"/>
    <col min="7683" max="7683" width="23" style="25" bestFit="1" customWidth="1"/>
    <col min="7684" max="7684" width="1.375" style="25" customWidth="1"/>
    <col min="7685" max="7685" width="19.375" style="25" customWidth="1"/>
    <col min="7686" max="7686" width="29.375" style="25" customWidth="1"/>
    <col min="7687" max="7930" width="9.375" style="25"/>
    <col min="7931" max="7931" width="12.375" style="25" customWidth="1"/>
    <col min="7932" max="7932" width="31.875" style="25" customWidth="1"/>
    <col min="7933" max="7933" width="5" style="25" customWidth="1"/>
    <col min="7934" max="7934" width="1.875" style="25" customWidth="1"/>
    <col min="7935" max="7935" width="7.375" style="25" customWidth="1"/>
    <col min="7936" max="7936" width="2.375" style="25" customWidth="1"/>
    <col min="7937" max="7937" width="23" style="25" bestFit="1" customWidth="1"/>
    <col min="7938" max="7938" width="1.375" style="25" customWidth="1"/>
    <col min="7939" max="7939" width="23" style="25" bestFit="1" customWidth="1"/>
    <col min="7940" max="7940" width="1.375" style="25" customWidth="1"/>
    <col min="7941" max="7941" width="19.375" style="25" customWidth="1"/>
    <col min="7942" max="7942" width="29.375" style="25" customWidth="1"/>
    <col min="7943" max="8186" width="9.375" style="25"/>
    <col min="8187" max="8187" width="12.375" style="25" customWidth="1"/>
    <col min="8188" max="8188" width="31.875" style="25" customWidth="1"/>
    <col min="8189" max="8189" width="5" style="25" customWidth="1"/>
    <col min="8190" max="8190" width="1.875" style="25" customWidth="1"/>
    <col min="8191" max="8191" width="7.375" style="25" customWidth="1"/>
    <col min="8192" max="8192" width="2.375" style="25" customWidth="1"/>
    <col min="8193" max="8193" width="23" style="25" bestFit="1" customWidth="1"/>
    <col min="8194" max="8194" width="1.375" style="25" customWidth="1"/>
    <col min="8195" max="8195" width="23" style="25" bestFit="1" customWidth="1"/>
    <col min="8196" max="8196" width="1.375" style="25" customWidth="1"/>
    <col min="8197" max="8197" width="19.375" style="25" customWidth="1"/>
    <col min="8198" max="8198" width="29.375" style="25" customWidth="1"/>
    <col min="8199" max="8442" width="9.375" style="25"/>
    <col min="8443" max="8443" width="12.375" style="25" customWidth="1"/>
    <col min="8444" max="8444" width="31.875" style="25" customWidth="1"/>
    <col min="8445" max="8445" width="5" style="25" customWidth="1"/>
    <col min="8446" max="8446" width="1.875" style="25" customWidth="1"/>
    <col min="8447" max="8447" width="7.375" style="25" customWidth="1"/>
    <col min="8448" max="8448" width="2.375" style="25" customWidth="1"/>
    <col min="8449" max="8449" width="23" style="25" bestFit="1" customWidth="1"/>
    <col min="8450" max="8450" width="1.375" style="25" customWidth="1"/>
    <col min="8451" max="8451" width="23" style="25" bestFit="1" customWidth="1"/>
    <col min="8452" max="8452" width="1.375" style="25" customWidth="1"/>
    <col min="8453" max="8453" width="19.375" style="25" customWidth="1"/>
    <col min="8454" max="8454" width="29.375" style="25" customWidth="1"/>
    <col min="8455" max="8698" width="9.375" style="25"/>
    <col min="8699" max="8699" width="12.375" style="25" customWidth="1"/>
    <col min="8700" max="8700" width="31.875" style="25" customWidth="1"/>
    <col min="8701" max="8701" width="5" style="25" customWidth="1"/>
    <col min="8702" max="8702" width="1.875" style="25" customWidth="1"/>
    <col min="8703" max="8703" width="7.375" style="25" customWidth="1"/>
    <col min="8704" max="8704" width="2.375" style="25" customWidth="1"/>
    <col min="8705" max="8705" width="23" style="25" bestFit="1" customWidth="1"/>
    <col min="8706" max="8706" width="1.375" style="25" customWidth="1"/>
    <col min="8707" max="8707" width="23" style="25" bestFit="1" customWidth="1"/>
    <col min="8708" max="8708" width="1.375" style="25" customWidth="1"/>
    <col min="8709" max="8709" width="19.375" style="25" customWidth="1"/>
    <col min="8710" max="8710" width="29.375" style="25" customWidth="1"/>
    <col min="8711" max="8954" width="9.375" style="25"/>
    <col min="8955" max="8955" width="12.375" style="25" customWidth="1"/>
    <col min="8956" max="8956" width="31.875" style="25" customWidth="1"/>
    <col min="8957" max="8957" width="5" style="25" customWidth="1"/>
    <col min="8958" max="8958" width="1.875" style="25" customWidth="1"/>
    <col min="8959" max="8959" width="7.375" style="25" customWidth="1"/>
    <col min="8960" max="8960" width="2.375" style="25" customWidth="1"/>
    <col min="8961" max="8961" width="23" style="25" bestFit="1" customWidth="1"/>
    <col min="8962" max="8962" width="1.375" style="25" customWidth="1"/>
    <col min="8963" max="8963" width="23" style="25" bestFit="1" customWidth="1"/>
    <col min="8964" max="8964" width="1.375" style="25" customWidth="1"/>
    <col min="8965" max="8965" width="19.375" style="25" customWidth="1"/>
    <col min="8966" max="8966" width="29.375" style="25" customWidth="1"/>
    <col min="8967" max="9210" width="9.375" style="25"/>
    <col min="9211" max="9211" width="12.375" style="25" customWidth="1"/>
    <col min="9212" max="9212" width="31.875" style="25" customWidth="1"/>
    <col min="9213" max="9213" width="5" style="25" customWidth="1"/>
    <col min="9214" max="9214" width="1.875" style="25" customWidth="1"/>
    <col min="9215" max="9215" width="7.375" style="25" customWidth="1"/>
    <col min="9216" max="9216" width="2.375" style="25" customWidth="1"/>
    <col min="9217" max="9217" width="23" style="25" bestFit="1" customWidth="1"/>
    <col min="9218" max="9218" width="1.375" style="25" customWidth="1"/>
    <col min="9219" max="9219" width="23" style="25" bestFit="1" customWidth="1"/>
    <col min="9220" max="9220" width="1.375" style="25" customWidth="1"/>
    <col min="9221" max="9221" width="19.375" style="25" customWidth="1"/>
    <col min="9222" max="9222" width="29.375" style="25" customWidth="1"/>
    <col min="9223" max="9466" width="9.375" style="25"/>
    <col min="9467" max="9467" width="12.375" style="25" customWidth="1"/>
    <col min="9468" max="9468" width="31.875" style="25" customWidth="1"/>
    <col min="9469" max="9469" width="5" style="25" customWidth="1"/>
    <col min="9470" max="9470" width="1.875" style="25" customWidth="1"/>
    <col min="9471" max="9471" width="7.375" style="25" customWidth="1"/>
    <col min="9472" max="9472" width="2.375" style="25" customWidth="1"/>
    <col min="9473" max="9473" width="23" style="25" bestFit="1" customWidth="1"/>
    <col min="9474" max="9474" width="1.375" style="25" customWidth="1"/>
    <col min="9475" max="9475" width="23" style="25" bestFit="1" customWidth="1"/>
    <col min="9476" max="9476" width="1.375" style="25" customWidth="1"/>
    <col min="9477" max="9477" width="19.375" style="25" customWidth="1"/>
    <col min="9478" max="9478" width="29.375" style="25" customWidth="1"/>
    <col min="9479" max="9722" width="9.375" style="25"/>
    <col min="9723" max="9723" width="12.375" style="25" customWidth="1"/>
    <col min="9724" max="9724" width="31.875" style="25" customWidth="1"/>
    <col min="9725" max="9725" width="5" style="25" customWidth="1"/>
    <col min="9726" max="9726" width="1.875" style="25" customWidth="1"/>
    <col min="9727" max="9727" width="7.375" style="25" customWidth="1"/>
    <col min="9728" max="9728" width="2.375" style="25" customWidth="1"/>
    <col min="9729" max="9729" width="23" style="25" bestFit="1" customWidth="1"/>
    <col min="9730" max="9730" width="1.375" style="25" customWidth="1"/>
    <col min="9731" max="9731" width="23" style="25" bestFit="1" customWidth="1"/>
    <col min="9732" max="9732" width="1.375" style="25" customWidth="1"/>
    <col min="9733" max="9733" width="19.375" style="25" customWidth="1"/>
    <col min="9734" max="9734" width="29.375" style="25" customWidth="1"/>
    <col min="9735" max="9978" width="9.375" style="25"/>
    <col min="9979" max="9979" width="12.375" style="25" customWidth="1"/>
    <col min="9980" max="9980" width="31.875" style="25" customWidth="1"/>
    <col min="9981" max="9981" width="5" style="25" customWidth="1"/>
    <col min="9982" max="9982" width="1.875" style="25" customWidth="1"/>
    <col min="9983" max="9983" width="7.375" style="25" customWidth="1"/>
    <col min="9984" max="9984" width="2.375" style="25" customWidth="1"/>
    <col min="9985" max="9985" width="23" style="25" bestFit="1" customWidth="1"/>
    <col min="9986" max="9986" width="1.375" style="25" customWidth="1"/>
    <col min="9987" max="9987" width="23" style="25" bestFit="1" customWidth="1"/>
    <col min="9988" max="9988" width="1.375" style="25" customWidth="1"/>
    <col min="9989" max="9989" width="19.375" style="25" customWidth="1"/>
    <col min="9990" max="9990" width="29.375" style="25" customWidth="1"/>
    <col min="9991" max="10234" width="9.375" style="25"/>
    <col min="10235" max="10235" width="12.375" style="25" customWidth="1"/>
    <col min="10236" max="10236" width="31.875" style="25" customWidth="1"/>
    <col min="10237" max="10237" width="5" style="25" customWidth="1"/>
    <col min="10238" max="10238" width="1.875" style="25" customWidth="1"/>
    <col min="10239" max="10239" width="7.375" style="25" customWidth="1"/>
    <col min="10240" max="10240" width="2.375" style="25" customWidth="1"/>
    <col min="10241" max="10241" width="23" style="25" bestFit="1" customWidth="1"/>
    <col min="10242" max="10242" width="1.375" style="25" customWidth="1"/>
    <col min="10243" max="10243" width="23" style="25" bestFit="1" customWidth="1"/>
    <col min="10244" max="10244" width="1.375" style="25" customWidth="1"/>
    <col min="10245" max="10245" width="19.375" style="25" customWidth="1"/>
    <col min="10246" max="10246" width="29.375" style="25" customWidth="1"/>
    <col min="10247" max="10490" width="9.375" style="25"/>
    <col min="10491" max="10491" width="12.375" style="25" customWidth="1"/>
    <col min="10492" max="10492" width="31.875" style="25" customWidth="1"/>
    <col min="10493" max="10493" width="5" style="25" customWidth="1"/>
    <col min="10494" max="10494" width="1.875" style="25" customWidth="1"/>
    <col min="10495" max="10495" width="7.375" style="25" customWidth="1"/>
    <col min="10496" max="10496" width="2.375" style="25" customWidth="1"/>
    <col min="10497" max="10497" width="23" style="25" bestFit="1" customWidth="1"/>
    <col min="10498" max="10498" width="1.375" style="25" customWidth="1"/>
    <col min="10499" max="10499" width="23" style="25" bestFit="1" customWidth="1"/>
    <col min="10500" max="10500" width="1.375" style="25" customWidth="1"/>
    <col min="10501" max="10501" width="19.375" style="25" customWidth="1"/>
    <col min="10502" max="10502" width="29.375" style="25" customWidth="1"/>
    <col min="10503" max="10746" width="9.375" style="25"/>
    <col min="10747" max="10747" width="12.375" style="25" customWidth="1"/>
    <col min="10748" max="10748" width="31.875" style="25" customWidth="1"/>
    <col min="10749" max="10749" width="5" style="25" customWidth="1"/>
    <col min="10750" max="10750" width="1.875" style="25" customWidth="1"/>
    <col min="10751" max="10751" width="7.375" style="25" customWidth="1"/>
    <col min="10752" max="10752" width="2.375" style="25" customWidth="1"/>
    <col min="10753" max="10753" width="23" style="25" bestFit="1" customWidth="1"/>
    <col min="10754" max="10754" width="1.375" style="25" customWidth="1"/>
    <col min="10755" max="10755" width="23" style="25" bestFit="1" customWidth="1"/>
    <col min="10756" max="10756" width="1.375" style="25" customWidth="1"/>
    <col min="10757" max="10757" width="19.375" style="25" customWidth="1"/>
    <col min="10758" max="10758" width="29.375" style="25" customWidth="1"/>
    <col min="10759" max="11002" width="9.375" style="25"/>
    <col min="11003" max="11003" width="12.375" style="25" customWidth="1"/>
    <col min="11004" max="11004" width="31.875" style="25" customWidth="1"/>
    <col min="11005" max="11005" width="5" style="25" customWidth="1"/>
    <col min="11006" max="11006" width="1.875" style="25" customWidth="1"/>
    <col min="11007" max="11007" width="7.375" style="25" customWidth="1"/>
    <col min="11008" max="11008" width="2.375" style="25" customWidth="1"/>
    <col min="11009" max="11009" width="23" style="25" bestFit="1" customWidth="1"/>
    <col min="11010" max="11010" width="1.375" style="25" customWidth="1"/>
    <col min="11011" max="11011" width="23" style="25" bestFit="1" customWidth="1"/>
    <col min="11012" max="11012" width="1.375" style="25" customWidth="1"/>
    <col min="11013" max="11013" width="19.375" style="25" customWidth="1"/>
    <col min="11014" max="11014" width="29.375" style="25" customWidth="1"/>
    <col min="11015" max="11258" width="9.375" style="25"/>
    <col min="11259" max="11259" width="12.375" style="25" customWidth="1"/>
    <col min="11260" max="11260" width="31.875" style="25" customWidth="1"/>
    <col min="11261" max="11261" width="5" style="25" customWidth="1"/>
    <col min="11262" max="11262" width="1.875" style="25" customWidth="1"/>
    <col min="11263" max="11263" width="7.375" style="25" customWidth="1"/>
    <col min="11264" max="11264" width="2.375" style="25" customWidth="1"/>
    <col min="11265" max="11265" width="23" style="25" bestFit="1" customWidth="1"/>
    <col min="11266" max="11266" width="1.375" style="25" customWidth="1"/>
    <col min="11267" max="11267" width="23" style="25" bestFit="1" customWidth="1"/>
    <col min="11268" max="11268" width="1.375" style="25" customWidth="1"/>
    <col min="11269" max="11269" width="19.375" style="25" customWidth="1"/>
    <col min="11270" max="11270" width="29.375" style="25" customWidth="1"/>
    <col min="11271" max="11514" width="9.375" style="25"/>
    <col min="11515" max="11515" width="12.375" style="25" customWidth="1"/>
    <col min="11516" max="11516" width="31.875" style="25" customWidth="1"/>
    <col min="11517" max="11517" width="5" style="25" customWidth="1"/>
    <col min="11518" max="11518" width="1.875" style="25" customWidth="1"/>
    <col min="11519" max="11519" width="7.375" style="25" customWidth="1"/>
    <col min="11520" max="11520" width="2.375" style="25" customWidth="1"/>
    <col min="11521" max="11521" width="23" style="25" bestFit="1" customWidth="1"/>
    <col min="11522" max="11522" width="1.375" style="25" customWidth="1"/>
    <col min="11523" max="11523" width="23" style="25" bestFit="1" customWidth="1"/>
    <col min="11524" max="11524" width="1.375" style="25" customWidth="1"/>
    <col min="11525" max="11525" width="19.375" style="25" customWidth="1"/>
    <col min="11526" max="11526" width="29.375" style="25" customWidth="1"/>
    <col min="11527" max="11770" width="9.375" style="25"/>
    <col min="11771" max="11771" width="12.375" style="25" customWidth="1"/>
    <col min="11772" max="11772" width="31.875" style="25" customWidth="1"/>
    <col min="11773" max="11773" width="5" style="25" customWidth="1"/>
    <col min="11774" max="11774" width="1.875" style="25" customWidth="1"/>
    <col min="11775" max="11775" width="7.375" style="25" customWidth="1"/>
    <col min="11776" max="11776" width="2.375" style="25" customWidth="1"/>
    <col min="11777" max="11777" width="23" style="25" bestFit="1" customWidth="1"/>
    <col min="11778" max="11778" width="1.375" style="25" customWidth="1"/>
    <col min="11779" max="11779" width="23" style="25" bestFit="1" customWidth="1"/>
    <col min="11780" max="11780" width="1.375" style="25" customWidth="1"/>
    <col min="11781" max="11781" width="19.375" style="25" customWidth="1"/>
    <col min="11782" max="11782" width="29.375" style="25" customWidth="1"/>
    <col min="11783" max="12026" width="9.375" style="25"/>
    <col min="12027" max="12027" width="12.375" style="25" customWidth="1"/>
    <col min="12028" max="12028" width="31.875" style="25" customWidth="1"/>
    <col min="12029" max="12029" width="5" style="25" customWidth="1"/>
    <col min="12030" max="12030" width="1.875" style="25" customWidth="1"/>
    <col min="12031" max="12031" width="7.375" style="25" customWidth="1"/>
    <col min="12032" max="12032" width="2.375" style="25" customWidth="1"/>
    <col min="12033" max="12033" width="23" style="25" bestFit="1" customWidth="1"/>
    <col min="12034" max="12034" width="1.375" style="25" customWidth="1"/>
    <col min="12035" max="12035" width="23" style="25" bestFit="1" customWidth="1"/>
    <col min="12036" max="12036" width="1.375" style="25" customWidth="1"/>
    <col min="12037" max="12037" width="19.375" style="25" customWidth="1"/>
    <col min="12038" max="12038" width="29.375" style="25" customWidth="1"/>
    <col min="12039" max="12282" width="9.375" style="25"/>
    <col min="12283" max="12283" width="12.375" style="25" customWidth="1"/>
    <col min="12284" max="12284" width="31.875" style="25" customWidth="1"/>
    <col min="12285" max="12285" width="5" style="25" customWidth="1"/>
    <col min="12286" max="12286" width="1.875" style="25" customWidth="1"/>
    <col min="12287" max="12287" width="7.375" style="25" customWidth="1"/>
    <col min="12288" max="12288" width="2.375" style="25" customWidth="1"/>
    <col min="12289" max="12289" width="23" style="25" bestFit="1" customWidth="1"/>
    <col min="12290" max="12290" width="1.375" style="25" customWidth="1"/>
    <col min="12291" max="12291" width="23" style="25" bestFit="1" customWidth="1"/>
    <col min="12292" max="12292" width="1.375" style="25" customWidth="1"/>
    <col min="12293" max="12293" width="19.375" style="25" customWidth="1"/>
    <col min="12294" max="12294" width="29.375" style="25" customWidth="1"/>
    <col min="12295" max="12538" width="9.375" style="25"/>
    <col min="12539" max="12539" width="12.375" style="25" customWidth="1"/>
    <col min="12540" max="12540" width="31.875" style="25" customWidth="1"/>
    <col min="12541" max="12541" width="5" style="25" customWidth="1"/>
    <col min="12542" max="12542" width="1.875" style="25" customWidth="1"/>
    <col min="12543" max="12543" width="7.375" style="25" customWidth="1"/>
    <col min="12544" max="12544" width="2.375" style="25" customWidth="1"/>
    <col min="12545" max="12545" width="23" style="25" bestFit="1" customWidth="1"/>
    <col min="12546" max="12546" width="1.375" style="25" customWidth="1"/>
    <col min="12547" max="12547" width="23" style="25" bestFit="1" customWidth="1"/>
    <col min="12548" max="12548" width="1.375" style="25" customWidth="1"/>
    <col min="12549" max="12549" width="19.375" style="25" customWidth="1"/>
    <col min="12550" max="12550" width="29.375" style="25" customWidth="1"/>
    <col min="12551" max="12794" width="9.375" style="25"/>
    <col min="12795" max="12795" width="12.375" style="25" customWidth="1"/>
    <col min="12796" max="12796" width="31.875" style="25" customWidth="1"/>
    <col min="12797" max="12797" width="5" style="25" customWidth="1"/>
    <col min="12798" max="12798" width="1.875" style="25" customWidth="1"/>
    <col min="12799" max="12799" width="7.375" style="25" customWidth="1"/>
    <col min="12800" max="12800" width="2.375" style="25" customWidth="1"/>
    <col min="12801" max="12801" width="23" style="25" bestFit="1" customWidth="1"/>
    <col min="12802" max="12802" width="1.375" style="25" customWidth="1"/>
    <col min="12803" max="12803" width="23" style="25" bestFit="1" customWidth="1"/>
    <col min="12804" max="12804" width="1.375" style="25" customWidth="1"/>
    <col min="12805" max="12805" width="19.375" style="25" customWidth="1"/>
    <col min="12806" max="12806" width="29.375" style="25" customWidth="1"/>
    <col min="12807" max="13050" width="9.375" style="25"/>
    <col min="13051" max="13051" width="12.375" style="25" customWidth="1"/>
    <col min="13052" max="13052" width="31.875" style="25" customWidth="1"/>
    <col min="13053" max="13053" width="5" style="25" customWidth="1"/>
    <col min="13054" max="13054" width="1.875" style="25" customWidth="1"/>
    <col min="13055" max="13055" width="7.375" style="25" customWidth="1"/>
    <col min="13056" max="13056" width="2.375" style="25" customWidth="1"/>
    <col min="13057" max="13057" width="23" style="25" bestFit="1" customWidth="1"/>
    <col min="13058" max="13058" width="1.375" style="25" customWidth="1"/>
    <col min="13059" max="13059" width="23" style="25" bestFit="1" customWidth="1"/>
    <col min="13060" max="13060" width="1.375" style="25" customWidth="1"/>
    <col min="13061" max="13061" width="19.375" style="25" customWidth="1"/>
    <col min="13062" max="13062" width="29.375" style="25" customWidth="1"/>
    <col min="13063" max="13306" width="9.375" style="25"/>
    <col min="13307" max="13307" width="12.375" style="25" customWidth="1"/>
    <col min="13308" max="13308" width="31.875" style="25" customWidth="1"/>
    <col min="13309" max="13309" width="5" style="25" customWidth="1"/>
    <col min="13310" max="13310" width="1.875" style="25" customWidth="1"/>
    <col min="13311" max="13311" width="7.375" style="25" customWidth="1"/>
    <col min="13312" max="13312" width="2.375" style="25" customWidth="1"/>
    <col min="13313" max="13313" width="23" style="25" bestFit="1" customWidth="1"/>
    <col min="13314" max="13314" width="1.375" style="25" customWidth="1"/>
    <col min="13315" max="13315" width="23" style="25" bestFit="1" customWidth="1"/>
    <col min="13316" max="13316" width="1.375" style="25" customWidth="1"/>
    <col min="13317" max="13317" width="19.375" style="25" customWidth="1"/>
    <col min="13318" max="13318" width="29.375" style="25" customWidth="1"/>
    <col min="13319" max="13562" width="9.375" style="25"/>
    <col min="13563" max="13563" width="12.375" style="25" customWidth="1"/>
    <col min="13564" max="13564" width="31.875" style="25" customWidth="1"/>
    <col min="13565" max="13565" width="5" style="25" customWidth="1"/>
    <col min="13566" max="13566" width="1.875" style="25" customWidth="1"/>
    <col min="13567" max="13567" width="7.375" style="25" customWidth="1"/>
    <col min="13568" max="13568" width="2.375" style="25" customWidth="1"/>
    <col min="13569" max="13569" width="23" style="25" bestFit="1" customWidth="1"/>
    <col min="13570" max="13570" width="1.375" style="25" customWidth="1"/>
    <col min="13571" max="13571" width="23" style="25" bestFit="1" customWidth="1"/>
    <col min="13572" max="13572" width="1.375" style="25" customWidth="1"/>
    <col min="13573" max="13573" width="19.375" style="25" customWidth="1"/>
    <col min="13574" max="13574" width="29.375" style="25" customWidth="1"/>
    <col min="13575" max="13818" width="9.375" style="25"/>
    <col min="13819" max="13819" width="12.375" style="25" customWidth="1"/>
    <col min="13820" max="13820" width="31.875" style="25" customWidth="1"/>
    <col min="13821" max="13821" width="5" style="25" customWidth="1"/>
    <col min="13822" max="13822" width="1.875" style="25" customWidth="1"/>
    <col min="13823" max="13823" width="7.375" style="25" customWidth="1"/>
    <col min="13824" max="13824" width="2.375" style="25" customWidth="1"/>
    <col min="13825" max="13825" width="23" style="25" bestFit="1" customWidth="1"/>
    <col min="13826" max="13826" width="1.375" style="25" customWidth="1"/>
    <col min="13827" max="13827" width="23" style="25" bestFit="1" customWidth="1"/>
    <col min="13828" max="13828" width="1.375" style="25" customWidth="1"/>
    <col min="13829" max="13829" width="19.375" style="25" customWidth="1"/>
    <col min="13830" max="13830" width="29.375" style="25" customWidth="1"/>
    <col min="13831" max="14074" width="9.375" style="25"/>
    <col min="14075" max="14075" width="12.375" style="25" customWidth="1"/>
    <col min="14076" max="14076" width="31.875" style="25" customWidth="1"/>
    <col min="14077" max="14077" width="5" style="25" customWidth="1"/>
    <col min="14078" max="14078" width="1.875" style="25" customWidth="1"/>
    <col min="14079" max="14079" width="7.375" style="25" customWidth="1"/>
    <col min="14080" max="14080" width="2.375" style="25" customWidth="1"/>
    <col min="14081" max="14081" width="23" style="25" bestFit="1" customWidth="1"/>
    <col min="14082" max="14082" width="1.375" style="25" customWidth="1"/>
    <col min="14083" max="14083" width="23" style="25" bestFit="1" customWidth="1"/>
    <col min="14084" max="14084" width="1.375" style="25" customWidth="1"/>
    <col min="14085" max="14085" width="19.375" style="25" customWidth="1"/>
    <col min="14086" max="14086" width="29.375" style="25" customWidth="1"/>
    <col min="14087" max="14330" width="9.375" style="25"/>
    <col min="14331" max="14331" width="12.375" style="25" customWidth="1"/>
    <col min="14332" max="14332" width="31.875" style="25" customWidth="1"/>
    <col min="14333" max="14333" width="5" style="25" customWidth="1"/>
    <col min="14334" max="14334" width="1.875" style="25" customWidth="1"/>
    <col min="14335" max="14335" width="7.375" style="25" customWidth="1"/>
    <col min="14336" max="14336" width="2.375" style="25" customWidth="1"/>
    <col min="14337" max="14337" width="23" style="25" bestFit="1" customWidth="1"/>
    <col min="14338" max="14338" width="1.375" style="25" customWidth="1"/>
    <col min="14339" max="14339" width="23" style="25" bestFit="1" customWidth="1"/>
    <col min="14340" max="14340" width="1.375" style="25" customWidth="1"/>
    <col min="14341" max="14341" width="19.375" style="25" customWidth="1"/>
    <col min="14342" max="14342" width="29.375" style="25" customWidth="1"/>
    <col min="14343" max="14586" width="9.375" style="25"/>
    <col min="14587" max="14587" width="12.375" style="25" customWidth="1"/>
    <col min="14588" max="14588" width="31.875" style="25" customWidth="1"/>
    <col min="14589" max="14589" width="5" style="25" customWidth="1"/>
    <col min="14590" max="14590" width="1.875" style="25" customWidth="1"/>
    <col min="14591" max="14591" width="7.375" style="25" customWidth="1"/>
    <col min="14592" max="14592" width="2.375" style="25" customWidth="1"/>
    <col min="14593" max="14593" width="23" style="25" bestFit="1" customWidth="1"/>
    <col min="14594" max="14594" width="1.375" style="25" customWidth="1"/>
    <col min="14595" max="14595" width="23" style="25" bestFit="1" customWidth="1"/>
    <col min="14596" max="14596" width="1.375" style="25" customWidth="1"/>
    <col min="14597" max="14597" width="19.375" style="25" customWidth="1"/>
    <col min="14598" max="14598" width="29.375" style="25" customWidth="1"/>
    <col min="14599" max="14842" width="9.375" style="25"/>
    <col min="14843" max="14843" width="12.375" style="25" customWidth="1"/>
    <col min="14844" max="14844" width="31.875" style="25" customWidth="1"/>
    <col min="14845" max="14845" width="5" style="25" customWidth="1"/>
    <col min="14846" max="14846" width="1.875" style="25" customWidth="1"/>
    <col min="14847" max="14847" width="7.375" style="25" customWidth="1"/>
    <col min="14848" max="14848" width="2.375" style="25" customWidth="1"/>
    <col min="14849" max="14849" width="23" style="25" bestFit="1" customWidth="1"/>
    <col min="14850" max="14850" width="1.375" style="25" customWidth="1"/>
    <col min="14851" max="14851" width="23" style="25" bestFit="1" customWidth="1"/>
    <col min="14852" max="14852" width="1.375" style="25" customWidth="1"/>
    <col min="14853" max="14853" width="19.375" style="25" customWidth="1"/>
    <col min="14854" max="14854" width="29.375" style="25" customWidth="1"/>
    <col min="14855" max="15098" width="9.375" style="25"/>
    <col min="15099" max="15099" width="12.375" style="25" customWidth="1"/>
    <col min="15100" max="15100" width="31.875" style="25" customWidth="1"/>
    <col min="15101" max="15101" width="5" style="25" customWidth="1"/>
    <col min="15102" max="15102" width="1.875" style="25" customWidth="1"/>
    <col min="15103" max="15103" width="7.375" style="25" customWidth="1"/>
    <col min="15104" max="15104" width="2.375" style="25" customWidth="1"/>
    <col min="15105" max="15105" width="23" style="25" bestFit="1" customWidth="1"/>
    <col min="15106" max="15106" width="1.375" style="25" customWidth="1"/>
    <col min="15107" max="15107" width="23" style="25" bestFit="1" customWidth="1"/>
    <col min="15108" max="15108" width="1.375" style="25" customWidth="1"/>
    <col min="15109" max="15109" width="19.375" style="25" customWidth="1"/>
    <col min="15110" max="15110" width="29.375" style="25" customWidth="1"/>
    <col min="15111" max="15354" width="9.375" style="25"/>
    <col min="15355" max="15355" width="12.375" style="25" customWidth="1"/>
    <col min="15356" max="15356" width="31.875" style="25" customWidth="1"/>
    <col min="15357" max="15357" width="5" style="25" customWidth="1"/>
    <col min="15358" max="15358" width="1.875" style="25" customWidth="1"/>
    <col min="15359" max="15359" width="7.375" style="25" customWidth="1"/>
    <col min="15360" max="15360" width="2.375" style="25" customWidth="1"/>
    <col min="15361" max="15361" width="23" style="25" bestFit="1" customWidth="1"/>
    <col min="15362" max="15362" width="1.375" style="25" customWidth="1"/>
    <col min="15363" max="15363" width="23" style="25" bestFit="1" customWidth="1"/>
    <col min="15364" max="15364" width="1.375" style="25" customWidth="1"/>
    <col min="15365" max="15365" width="19.375" style="25" customWidth="1"/>
    <col min="15366" max="15366" width="29.375" style="25" customWidth="1"/>
    <col min="15367" max="15610" width="9.375" style="25"/>
    <col min="15611" max="15611" width="12.375" style="25" customWidth="1"/>
    <col min="15612" max="15612" width="31.875" style="25" customWidth="1"/>
    <col min="15613" max="15613" width="5" style="25" customWidth="1"/>
    <col min="15614" max="15614" width="1.875" style="25" customWidth="1"/>
    <col min="15615" max="15615" width="7.375" style="25" customWidth="1"/>
    <col min="15616" max="15616" width="2.375" style="25" customWidth="1"/>
    <col min="15617" max="15617" width="23" style="25" bestFit="1" customWidth="1"/>
    <col min="15618" max="15618" width="1.375" style="25" customWidth="1"/>
    <col min="15619" max="15619" width="23" style="25" bestFit="1" customWidth="1"/>
    <col min="15620" max="15620" width="1.375" style="25" customWidth="1"/>
    <col min="15621" max="15621" width="19.375" style="25" customWidth="1"/>
    <col min="15622" max="15622" width="29.375" style="25" customWidth="1"/>
    <col min="15623" max="15866" width="9.375" style="25"/>
    <col min="15867" max="15867" width="12.375" style="25" customWidth="1"/>
    <col min="15868" max="15868" width="31.875" style="25" customWidth="1"/>
    <col min="15869" max="15869" width="5" style="25" customWidth="1"/>
    <col min="15870" max="15870" width="1.875" style="25" customWidth="1"/>
    <col min="15871" max="15871" width="7.375" style="25" customWidth="1"/>
    <col min="15872" max="15872" width="2.375" style="25" customWidth="1"/>
    <col min="15873" max="15873" width="23" style="25" bestFit="1" customWidth="1"/>
    <col min="15874" max="15874" width="1.375" style="25" customWidth="1"/>
    <col min="15875" max="15875" width="23" style="25" bestFit="1" customWidth="1"/>
    <col min="15876" max="15876" width="1.375" style="25" customWidth="1"/>
    <col min="15877" max="15877" width="19.375" style="25" customWidth="1"/>
    <col min="15878" max="15878" width="29.375" style="25" customWidth="1"/>
    <col min="15879" max="16122" width="9.375" style="25"/>
    <col min="16123" max="16123" width="12.375" style="25" customWidth="1"/>
    <col min="16124" max="16124" width="31.875" style="25" customWidth="1"/>
    <col min="16125" max="16125" width="5" style="25" customWidth="1"/>
    <col min="16126" max="16126" width="1.875" style="25" customWidth="1"/>
    <col min="16127" max="16127" width="7.375" style="25" customWidth="1"/>
    <col min="16128" max="16128" width="2.375" style="25" customWidth="1"/>
    <col min="16129" max="16129" width="23" style="25" bestFit="1" customWidth="1"/>
    <col min="16130" max="16130" width="1.375" style="25" customWidth="1"/>
    <col min="16131" max="16131" width="23" style="25" bestFit="1" customWidth="1"/>
    <col min="16132" max="16132" width="1.375" style="25" customWidth="1"/>
    <col min="16133" max="16133" width="19.375" style="25" customWidth="1"/>
    <col min="16134" max="16134" width="29.375" style="25" customWidth="1"/>
    <col min="16135" max="16384" width="9.375" style="25"/>
  </cols>
  <sheetData>
    <row r="1" spans="2:14" x14ac:dyDescent="0.2">
      <c r="B1" s="26" t="s">
        <v>89</v>
      </c>
      <c r="C1" s="26"/>
      <c r="D1" s="26"/>
      <c r="E1" s="26"/>
      <c r="F1" s="26"/>
      <c r="G1" s="26"/>
    </row>
    <row r="2" spans="2:14" x14ac:dyDescent="0.2">
      <c r="B2" s="30" t="s">
        <v>121</v>
      </c>
      <c r="C2" s="26"/>
      <c r="D2" s="26"/>
      <c r="E2" s="26"/>
      <c r="F2" s="26"/>
      <c r="G2" s="26"/>
    </row>
    <row r="3" spans="2:14" x14ac:dyDescent="0.2">
      <c r="B3" s="26" t="s">
        <v>58</v>
      </c>
      <c r="C3" s="26"/>
      <c r="D3" s="26"/>
      <c r="E3" s="26"/>
      <c r="F3" s="26"/>
      <c r="G3" s="26"/>
    </row>
    <row r="4" spans="2:14" x14ac:dyDescent="0.2">
      <c r="B4" s="26" t="s">
        <v>140</v>
      </c>
      <c r="C4" s="26"/>
      <c r="D4" s="26"/>
      <c r="E4" s="26"/>
      <c r="F4" s="26"/>
      <c r="G4" s="26"/>
    </row>
    <row r="5" spans="2:14" x14ac:dyDescent="0.2">
      <c r="B5" s="32" t="s">
        <v>19</v>
      </c>
      <c r="C5" s="27"/>
      <c r="D5" s="27"/>
      <c r="E5" s="27"/>
      <c r="F5" s="27"/>
      <c r="G5" s="27"/>
    </row>
    <row r="6" spans="2:14" hidden="1" x14ac:dyDescent="0.2">
      <c r="B6" s="26"/>
      <c r="C6" s="26"/>
      <c r="D6" s="26"/>
      <c r="E6" s="26"/>
      <c r="F6" s="26"/>
      <c r="G6" s="26"/>
    </row>
    <row r="7" spans="2:14" ht="6" customHeight="1" x14ac:dyDescent="0.2"/>
    <row r="8" spans="2:14" x14ac:dyDescent="0.2">
      <c r="B8" s="66" t="s">
        <v>6</v>
      </c>
      <c r="C8" s="112" t="s">
        <v>2</v>
      </c>
      <c r="E8" s="58" t="s">
        <v>141</v>
      </c>
      <c r="F8" s="57"/>
      <c r="G8" s="58" t="s">
        <v>72</v>
      </c>
    </row>
    <row r="9" spans="2:14" ht="24" customHeight="1" x14ac:dyDescent="0.2">
      <c r="B9" s="45" t="s">
        <v>0</v>
      </c>
      <c r="D9" s="49"/>
      <c r="E9" s="73"/>
      <c r="F9" s="35"/>
      <c r="G9" s="73"/>
    </row>
    <row r="10" spans="2:14" ht="24" customHeight="1" x14ac:dyDescent="0.2">
      <c r="B10" s="25" t="s">
        <v>20</v>
      </c>
      <c r="C10" s="1">
        <v>5</v>
      </c>
      <c r="D10" s="68"/>
      <c r="E10" s="4">
        <f>'5-6-7'!H9</f>
        <v>12874</v>
      </c>
      <c r="F10" s="53"/>
      <c r="G10" s="4">
        <f>'5-6-7'!J9</f>
        <v>638746</v>
      </c>
    </row>
    <row r="11" spans="2:14" ht="24" customHeight="1" x14ac:dyDescent="0.2">
      <c r="B11" s="25" t="s">
        <v>56</v>
      </c>
      <c r="C11" s="1"/>
      <c r="D11" s="68"/>
      <c r="E11" s="4">
        <f>SUMIF('Trial Balance'!I:I,'المركز المالي'!B11,'Trial Balance'!J:J)</f>
        <v>5958096</v>
      </c>
      <c r="F11" s="53"/>
      <c r="G11" s="4">
        <v>5893832</v>
      </c>
      <c r="J11" s="34">
        <f>E11-G11</f>
        <v>64264</v>
      </c>
    </row>
    <row r="12" spans="2:14" ht="24" customHeight="1" x14ac:dyDescent="0.2">
      <c r="B12" s="25" t="s">
        <v>41</v>
      </c>
      <c r="C12" s="1">
        <v>6</v>
      </c>
      <c r="D12" s="68"/>
      <c r="E12" s="4">
        <f>'5-6-7'!H15</f>
        <v>94734</v>
      </c>
      <c r="F12" s="53"/>
      <c r="G12" s="4">
        <f>'5-6-7'!J15</f>
        <v>109551</v>
      </c>
      <c r="I12" s="34"/>
      <c r="J12" s="34">
        <f t="shared" ref="J12" si="0">E12-G12</f>
        <v>-14817</v>
      </c>
    </row>
    <row r="13" spans="2:14" ht="24" customHeight="1" x14ac:dyDescent="0.2">
      <c r="B13" s="25" t="s">
        <v>103</v>
      </c>
      <c r="C13" s="1"/>
      <c r="D13" s="68"/>
      <c r="E13" s="4">
        <f>SUMIF('Trial Balance'!I:I,'المركز المالي'!B13,'Trial Balance'!J:J)</f>
        <v>453922</v>
      </c>
      <c r="F13" s="53"/>
      <c r="G13" s="4">
        <v>453922</v>
      </c>
      <c r="J13" s="34">
        <f t="shared" ref="J13" si="1">G13-E13</f>
        <v>0</v>
      </c>
    </row>
    <row r="14" spans="2:14" ht="24" customHeight="1" x14ac:dyDescent="0.2">
      <c r="B14" s="45" t="s">
        <v>1</v>
      </c>
      <c r="C14" s="1"/>
      <c r="D14" s="68"/>
      <c r="E14" s="22">
        <f>SUM(E10:E13)</f>
        <v>6519626</v>
      </c>
      <c r="F14" s="15"/>
      <c r="G14" s="22">
        <f>SUM(G10:G13)</f>
        <v>7096051</v>
      </c>
      <c r="N14" s="34" t="e">
        <f>#REF!+E19</f>
        <v>#REF!</v>
      </c>
    </row>
    <row r="15" spans="2:14" ht="24" customHeight="1" thickBot="1" x14ac:dyDescent="0.25">
      <c r="B15" s="45" t="s">
        <v>7</v>
      </c>
      <c r="C15" s="49"/>
      <c r="D15" s="49"/>
      <c r="E15" s="5">
        <f>E14</f>
        <v>6519626</v>
      </c>
      <c r="F15" s="7"/>
      <c r="G15" s="5">
        <f>G14</f>
        <v>7096051</v>
      </c>
    </row>
    <row r="16" spans="2:14" ht="25.5" customHeight="1" thickTop="1" x14ac:dyDescent="0.2">
      <c r="B16" s="66" t="s">
        <v>8</v>
      </c>
      <c r="C16" s="49"/>
      <c r="D16" s="49"/>
      <c r="E16" s="53"/>
      <c r="F16" s="74"/>
      <c r="G16" s="53"/>
      <c r="N16" s="34" t="e">
        <f>G19+#REF!</f>
        <v>#REF!</v>
      </c>
    </row>
    <row r="17" spans="2:16" ht="25.5" customHeight="1" x14ac:dyDescent="0.2">
      <c r="B17" s="45" t="s">
        <v>9</v>
      </c>
      <c r="C17" s="68"/>
      <c r="D17" s="68"/>
      <c r="E17" s="53"/>
      <c r="F17" s="53"/>
      <c r="G17" s="53"/>
    </row>
    <row r="18" spans="2:16" ht="25.5" customHeight="1" x14ac:dyDescent="0.2">
      <c r="B18" s="75" t="s">
        <v>57</v>
      </c>
      <c r="C18" s="68"/>
      <c r="D18" s="68"/>
      <c r="E18" s="4">
        <f>-SUMIF('Trial Balance'!I:I,'المركز المالي'!B18,'Trial Balance'!J:J)</f>
        <v>4472143</v>
      </c>
      <c r="F18" s="67"/>
      <c r="G18" s="4">
        <v>4131506</v>
      </c>
      <c r="J18" s="34">
        <f>E18-G18</f>
        <v>340637</v>
      </c>
    </row>
    <row r="19" spans="2:16" ht="25.5" customHeight="1" x14ac:dyDescent="0.2">
      <c r="B19" s="75" t="s">
        <v>90</v>
      </c>
      <c r="C19" s="1">
        <v>7</v>
      </c>
      <c r="D19" s="68"/>
      <c r="E19" s="4">
        <f>'5-6-7'!H39-'5-6-7'!H30</f>
        <v>1806000</v>
      </c>
      <c r="F19" s="67"/>
      <c r="G19" s="4">
        <f>'5-6-7'!J39-'5-6-7'!J30</f>
        <v>1916278</v>
      </c>
      <c r="J19" s="34">
        <f>E19-G19</f>
        <v>-110278</v>
      </c>
    </row>
    <row r="20" spans="2:16" ht="25.5" customHeight="1" x14ac:dyDescent="0.2">
      <c r="B20" s="25" t="s">
        <v>92</v>
      </c>
      <c r="C20" s="1">
        <v>8</v>
      </c>
      <c r="D20" s="68"/>
      <c r="E20" s="4">
        <f>'8-9'!D10</f>
        <v>1254390</v>
      </c>
      <c r="F20" s="53"/>
      <c r="G20" s="4">
        <f>'8-9'!F10</f>
        <v>2059955</v>
      </c>
      <c r="J20" s="34">
        <f t="shared" ref="J20:J21" si="2">E20-G20</f>
        <v>-805565</v>
      </c>
      <c r="O20" s="34">
        <f>E18+E20+E21</f>
        <v>5727491.1500000004</v>
      </c>
    </row>
    <row r="21" spans="2:16" ht="25.5" customHeight="1" x14ac:dyDescent="0.2">
      <c r="B21" s="33" t="s">
        <v>91</v>
      </c>
      <c r="C21" s="1">
        <v>9</v>
      </c>
      <c r="D21" s="68"/>
      <c r="E21" s="2">
        <f>'8-9'!D33</f>
        <v>958.14999999999964</v>
      </c>
      <c r="F21" s="52"/>
      <c r="G21" s="2">
        <f>'8-9'!F33</f>
        <v>11341</v>
      </c>
      <c r="J21" s="34">
        <f t="shared" si="2"/>
        <v>-10382.85</v>
      </c>
      <c r="O21" s="25">
        <v>-78</v>
      </c>
      <c r="P21" s="25">
        <f>-O21</f>
        <v>78</v>
      </c>
    </row>
    <row r="22" spans="2:16" ht="25.5" customHeight="1" x14ac:dyDescent="0.2">
      <c r="B22" s="45" t="s">
        <v>10</v>
      </c>
      <c r="C22" s="68"/>
      <c r="D22" s="68"/>
      <c r="E22" s="117">
        <f>SUM(E18:E21)</f>
        <v>7533491.1500000004</v>
      </c>
      <c r="F22" s="12"/>
      <c r="G22" s="22">
        <f>SUM(G18:G21)</f>
        <v>8119080</v>
      </c>
      <c r="O22" s="34">
        <f>SUM(O20:O21)</f>
        <v>5727413.1500000004</v>
      </c>
    </row>
    <row r="23" spans="2:16" ht="12.6" customHeight="1" x14ac:dyDescent="0.2">
      <c r="B23" s="45"/>
      <c r="C23" s="68"/>
      <c r="D23" s="68"/>
      <c r="E23" s="7"/>
      <c r="F23" s="15"/>
      <c r="G23" s="7"/>
      <c r="L23" s="34"/>
    </row>
    <row r="24" spans="2:16" x14ac:dyDescent="0.2">
      <c r="B24" s="66" t="s">
        <v>11</v>
      </c>
      <c r="C24" s="68"/>
      <c r="D24" s="68"/>
      <c r="E24" s="6"/>
      <c r="F24" s="53"/>
      <c r="G24" s="6"/>
    </row>
    <row r="25" spans="2:16" ht="21.75" customHeight="1" x14ac:dyDescent="0.2">
      <c r="B25" s="25" t="s">
        <v>36</v>
      </c>
      <c r="C25" s="1">
        <v>10</v>
      </c>
      <c r="D25" s="68"/>
      <c r="E25" s="4">
        <f>'10-11-12-13'!F11</f>
        <v>62210</v>
      </c>
      <c r="F25" s="67"/>
      <c r="G25" s="4">
        <f>'10-11-12-13'!H11</f>
        <v>61738</v>
      </c>
      <c r="J25" s="34">
        <f t="shared" ref="J25:J26" si="3">E25-G25</f>
        <v>472</v>
      </c>
      <c r="M25" s="34"/>
    </row>
    <row r="26" spans="2:16" ht="21.75" customHeight="1" x14ac:dyDescent="0.2">
      <c r="B26" s="45" t="s">
        <v>12</v>
      </c>
      <c r="C26" s="1"/>
      <c r="D26" s="68"/>
      <c r="E26" s="76">
        <f>SUM(E25:E25)</f>
        <v>62210</v>
      </c>
      <c r="F26" s="12"/>
      <c r="G26" s="76">
        <f>SUM(G25:G25)</f>
        <v>61738</v>
      </c>
      <c r="J26" s="34">
        <f t="shared" si="3"/>
        <v>472</v>
      </c>
    </row>
    <row r="27" spans="2:16" ht="21.75" customHeight="1" thickBot="1" x14ac:dyDescent="0.25">
      <c r="B27" s="45" t="s">
        <v>13</v>
      </c>
      <c r="C27" s="1"/>
      <c r="D27" s="68"/>
      <c r="E27" s="16">
        <f>E22+E26</f>
        <v>7595701.1500000004</v>
      </c>
      <c r="F27" s="53"/>
      <c r="G27" s="16">
        <f>G26+G22</f>
        <v>8180818</v>
      </c>
    </row>
    <row r="28" spans="2:16" ht="21" thickTop="1" x14ac:dyDescent="0.2">
      <c r="B28" s="66" t="s">
        <v>14</v>
      </c>
      <c r="C28" s="1"/>
      <c r="D28" s="68"/>
      <c r="E28" s="4"/>
      <c r="F28" s="53"/>
      <c r="G28" s="4"/>
    </row>
    <row r="29" spans="2:16" ht="24.75" customHeight="1" x14ac:dyDescent="0.2">
      <c r="B29" s="25" t="s">
        <v>4</v>
      </c>
      <c r="C29" s="1">
        <v>11</v>
      </c>
      <c r="D29" s="68"/>
      <c r="E29" s="4">
        <f>'قائمة التغيرات'!C20</f>
        <v>300000</v>
      </c>
      <c r="F29" s="67"/>
      <c r="G29" s="4">
        <f>'قائمة التغيرات'!C14</f>
        <v>300000</v>
      </c>
    </row>
    <row r="30" spans="2:16" ht="24.75" customHeight="1" x14ac:dyDescent="0.2">
      <c r="B30" s="25" t="s">
        <v>42</v>
      </c>
      <c r="C30" s="1"/>
      <c r="D30" s="68"/>
      <c r="E30" s="4">
        <f>'قائمة التغيرات'!E20</f>
        <v>22609</v>
      </c>
      <c r="F30" s="67"/>
      <c r="G30" s="4">
        <f>'قائمة التغيرات'!E14</f>
        <v>22609</v>
      </c>
    </row>
    <row r="31" spans="2:16" ht="24.75" customHeight="1" x14ac:dyDescent="0.2">
      <c r="B31" s="25" t="s">
        <v>93</v>
      </c>
      <c r="C31" s="68"/>
      <c r="D31" s="68"/>
      <c r="E31" s="77">
        <f>'قائمة التغيرات'!G20</f>
        <v>-1398684.15</v>
      </c>
      <c r="F31" s="53"/>
      <c r="G31" s="77">
        <f>'قائمة التغيرات'!G14</f>
        <v>-1407376</v>
      </c>
      <c r="J31" s="34">
        <f>E31-G31</f>
        <v>8691.8500000000931</v>
      </c>
    </row>
    <row r="32" spans="2:16" ht="24.75" customHeight="1" x14ac:dyDescent="0.2">
      <c r="B32" s="45" t="s">
        <v>15</v>
      </c>
      <c r="C32" s="68"/>
      <c r="D32" s="68"/>
      <c r="E32" s="78">
        <f>SUM(E29:E31)</f>
        <v>-1076075.1499999999</v>
      </c>
      <c r="F32" s="53"/>
      <c r="G32" s="78">
        <f>SUM(G29:G31)</f>
        <v>-1084767</v>
      </c>
    </row>
    <row r="33" spans="2:7" ht="24.75" customHeight="1" thickBot="1" x14ac:dyDescent="0.25">
      <c r="B33" s="45" t="s">
        <v>16</v>
      </c>
      <c r="C33" s="68"/>
      <c r="D33" s="68"/>
      <c r="E33" s="8">
        <f>E27+E32</f>
        <v>6519626</v>
      </c>
      <c r="F33" s="7"/>
      <c r="G33" s="8">
        <f>G27+G32</f>
        <v>7096051</v>
      </c>
    </row>
    <row r="34" spans="2:7" ht="12.75" customHeight="1" thickTop="1" x14ac:dyDescent="0.2">
      <c r="B34" s="45"/>
      <c r="C34" s="68"/>
      <c r="D34" s="68"/>
      <c r="E34" s="7"/>
      <c r="F34" s="7"/>
      <c r="G34" s="7"/>
    </row>
    <row r="35" spans="2:7" ht="24.75" customHeight="1" x14ac:dyDescent="0.2">
      <c r="B35" s="45"/>
      <c r="C35" s="68"/>
      <c r="D35" s="68"/>
      <c r="E35" s="7"/>
      <c r="F35" s="7"/>
      <c r="G35" s="7"/>
    </row>
    <row r="36" spans="2:7" x14ac:dyDescent="0.2">
      <c r="B36" s="152" t="s">
        <v>111</v>
      </c>
      <c r="C36" s="152"/>
      <c r="D36" s="152"/>
      <c r="E36" s="152"/>
      <c r="F36" s="152"/>
      <c r="G36" s="152"/>
    </row>
    <row r="37" spans="2:7" x14ac:dyDescent="0.2">
      <c r="B37" s="153">
        <v>5</v>
      </c>
      <c r="C37" s="153"/>
      <c r="D37" s="153"/>
      <c r="E37" s="153"/>
      <c r="F37" s="153"/>
      <c r="G37" s="153"/>
    </row>
    <row r="39" spans="2:7" x14ac:dyDescent="0.2">
      <c r="B39" s="45"/>
      <c r="C39" s="68"/>
      <c r="D39" s="68"/>
      <c r="E39" s="7">
        <f>E33-E15</f>
        <v>0</v>
      </c>
      <c r="F39" s="68"/>
      <c r="G39" s="7">
        <f>G33-G15</f>
        <v>0</v>
      </c>
    </row>
    <row r="44" spans="2:7" x14ac:dyDescent="0.2">
      <c r="E44" s="34"/>
    </row>
    <row r="45" spans="2:7" x14ac:dyDescent="0.2">
      <c r="E45" s="34"/>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B36:G36"/>
    <mergeCell ref="B37:G37"/>
  </mergeCells>
  <printOptions horizontalCentered="1"/>
  <pageMargins left="0.43307086614173229" right="0.53" top="0.62992125984251968" bottom="0" header="0.23622047244094491" footer="0"/>
  <pageSetup paperSize="9" scale="95" firstPageNumber="5"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rightToLeft="1" zoomScale="90" zoomScaleNormal="90" zoomScaleSheetLayoutView="145" zoomScalePageLayoutView="90" workbookViewId="0">
      <selection activeCell="A22" sqref="A22:XFD22"/>
    </sheetView>
  </sheetViews>
  <sheetFormatPr defaultColWidth="9.375" defaultRowHeight="20.25" x14ac:dyDescent="0.2"/>
  <cols>
    <col min="1" max="1" width="2.125" style="25" customWidth="1"/>
    <col min="2" max="2" width="30.375" style="25" customWidth="1"/>
    <col min="3" max="3" width="10" style="25" customWidth="1"/>
    <col min="4" max="4" width="1.25" style="25" customWidth="1"/>
    <col min="5" max="5" width="14" style="25" customWidth="1"/>
    <col min="6" max="6" width="1.375" style="25" customWidth="1"/>
    <col min="7" max="7" width="14" style="33" customWidth="1"/>
    <col min="8" max="8" width="2.125" style="25" customWidth="1"/>
    <col min="9" max="250" width="9.375" style="25"/>
    <col min="251" max="251" width="12.375" style="25" customWidth="1"/>
    <col min="252" max="252" width="31.125" style="25" customWidth="1"/>
    <col min="253" max="253" width="4" style="25" customWidth="1"/>
    <col min="254" max="254" width="10" style="25" customWidth="1"/>
    <col min="255" max="255" width="1.375" style="25" customWidth="1"/>
    <col min="256" max="256" width="23" style="25" bestFit="1" customWidth="1"/>
    <col min="257" max="257" width="2.375" style="25" customWidth="1"/>
    <col min="258" max="258" width="23" style="25" bestFit="1" customWidth="1"/>
    <col min="259" max="259" width="0.375" style="25" customWidth="1"/>
    <col min="260" max="260" width="1.375" style="25" customWidth="1"/>
    <col min="261" max="261" width="2" style="25" customWidth="1"/>
    <col min="262" max="506" width="9.375" style="25"/>
    <col min="507" max="507" width="12.375" style="25" customWidth="1"/>
    <col min="508" max="508" width="31.125" style="25" customWidth="1"/>
    <col min="509" max="509" width="4" style="25" customWidth="1"/>
    <col min="510" max="510" width="10" style="25" customWidth="1"/>
    <col min="511" max="511" width="1.375" style="25" customWidth="1"/>
    <col min="512" max="512" width="23" style="25" bestFit="1" customWidth="1"/>
    <col min="513" max="513" width="2.375" style="25" customWidth="1"/>
    <col min="514" max="514" width="23" style="25" bestFit="1" customWidth="1"/>
    <col min="515" max="515" width="0.375" style="25" customWidth="1"/>
    <col min="516" max="516" width="1.375" style="25" customWidth="1"/>
    <col min="517" max="517" width="2" style="25" customWidth="1"/>
    <col min="518" max="762" width="9.375" style="25"/>
    <col min="763" max="763" width="12.375" style="25" customWidth="1"/>
    <col min="764" max="764" width="31.125" style="25" customWidth="1"/>
    <col min="765" max="765" width="4" style="25" customWidth="1"/>
    <col min="766" max="766" width="10" style="25" customWidth="1"/>
    <col min="767" max="767" width="1.375" style="25" customWidth="1"/>
    <col min="768" max="768" width="23" style="25" bestFit="1" customWidth="1"/>
    <col min="769" max="769" width="2.375" style="25" customWidth="1"/>
    <col min="770" max="770" width="23" style="25" bestFit="1" customWidth="1"/>
    <col min="771" max="771" width="0.375" style="25" customWidth="1"/>
    <col min="772" max="772" width="1.375" style="25" customWidth="1"/>
    <col min="773" max="773" width="2" style="25" customWidth="1"/>
    <col min="774" max="1018" width="9.375" style="25"/>
    <col min="1019" max="1019" width="12.375" style="25" customWidth="1"/>
    <col min="1020" max="1020" width="31.125" style="25" customWidth="1"/>
    <col min="1021" max="1021" width="4" style="25" customWidth="1"/>
    <col min="1022" max="1022" width="10" style="25" customWidth="1"/>
    <col min="1023" max="1023" width="1.375" style="25" customWidth="1"/>
    <col min="1024" max="1024" width="23" style="25" bestFit="1" customWidth="1"/>
    <col min="1025" max="1025" width="2.375" style="25" customWidth="1"/>
    <col min="1026" max="1026" width="23" style="25" bestFit="1" customWidth="1"/>
    <col min="1027" max="1027" width="0.375" style="25" customWidth="1"/>
    <col min="1028" max="1028" width="1.375" style="25" customWidth="1"/>
    <col min="1029" max="1029" width="2" style="25" customWidth="1"/>
    <col min="1030" max="1274" width="9.375" style="25"/>
    <col min="1275" max="1275" width="12.375" style="25" customWidth="1"/>
    <col min="1276" max="1276" width="31.125" style="25" customWidth="1"/>
    <col min="1277" max="1277" width="4" style="25" customWidth="1"/>
    <col min="1278" max="1278" width="10" style="25" customWidth="1"/>
    <col min="1279" max="1279" width="1.375" style="25" customWidth="1"/>
    <col min="1280" max="1280" width="23" style="25" bestFit="1" customWidth="1"/>
    <col min="1281" max="1281" width="2.375" style="25" customWidth="1"/>
    <col min="1282" max="1282" width="23" style="25" bestFit="1" customWidth="1"/>
    <col min="1283" max="1283" width="0.375" style="25" customWidth="1"/>
    <col min="1284" max="1284" width="1.375" style="25" customWidth="1"/>
    <col min="1285" max="1285" width="2" style="25" customWidth="1"/>
    <col min="1286" max="1530" width="9.375" style="25"/>
    <col min="1531" max="1531" width="12.375" style="25" customWidth="1"/>
    <col min="1532" max="1532" width="31.125" style="25" customWidth="1"/>
    <col min="1533" max="1533" width="4" style="25" customWidth="1"/>
    <col min="1534" max="1534" width="10" style="25" customWidth="1"/>
    <col min="1535" max="1535" width="1.375" style="25" customWidth="1"/>
    <col min="1536" max="1536" width="23" style="25" bestFit="1" customWidth="1"/>
    <col min="1537" max="1537" width="2.375" style="25" customWidth="1"/>
    <col min="1538" max="1538" width="23" style="25" bestFit="1" customWidth="1"/>
    <col min="1539" max="1539" width="0.375" style="25" customWidth="1"/>
    <col min="1540" max="1540" width="1.375" style="25" customWidth="1"/>
    <col min="1541" max="1541" width="2" style="25" customWidth="1"/>
    <col min="1542" max="1786" width="9.375" style="25"/>
    <col min="1787" max="1787" width="12.375" style="25" customWidth="1"/>
    <col min="1788" max="1788" width="31.125" style="25" customWidth="1"/>
    <col min="1789" max="1789" width="4" style="25" customWidth="1"/>
    <col min="1790" max="1790" width="10" style="25" customWidth="1"/>
    <col min="1791" max="1791" width="1.375" style="25" customWidth="1"/>
    <col min="1792" max="1792" width="23" style="25" bestFit="1" customWidth="1"/>
    <col min="1793" max="1793" width="2.375" style="25" customWidth="1"/>
    <col min="1794" max="1794" width="23" style="25" bestFit="1" customWidth="1"/>
    <col min="1795" max="1795" width="0.375" style="25" customWidth="1"/>
    <col min="1796" max="1796" width="1.375" style="25" customWidth="1"/>
    <col min="1797" max="1797" width="2" style="25" customWidth="1"/>
    <col min="1798" max="2042" width="9.375" style="25"/>
    <col min="2043" max="2043" width="12.375" style="25" customWidth="1"/>
    <col min="2044" max="2044" width="31.125" style="25" customWidth="1"/>
    <col min="2045" max="2045" width="4" style="25" customWidth="1"/>
    <col min="2046" max="2046" width="10" style="25" customWidth="1"/>
    <col min="2047" max="2047" width="1.375" style="25" customWidth="1"/>
    <col min="2048" max="2048" width="23" style="25" bestFit="1" customWidth="1"/>
    <col min="2049" max="2049" width="2.375" style="25" customWidth="1"/>
    <col min="2050" max="2050" width="23" style="25" bestFit="1" customWidth="1"/>
    <col min="2051" max="2051" width="0.375" style="25" customWidth="1"/>
    <col min="2052" max="2052" width="1.375" style="25" customWidth="1"/>
    <col min="2053" max="2053" width="2" style="25" customWidth="1"/>
    <col min="2054" max="2298" width="9.375" style="25"/>
    <col min="2299" max="2299" width="12.375" style="25" customWidth="1"/>
    <col min="2300" max="2300" width="31.125" style="25" customWidth="1"/>
    <col min="2301" max="2301" width="4" style="25" customWidth="1"/>
    <col min="2302" max="2302" width="10" style="25" customWidth="1"/>
    <col min="2303" max="2303" width="1.375" style="25" customWidth="1"/>
    <col min="2304" max="2304" width="23" style="25" bestFit="1" customWidth="1"/>
    <col min="2305" max="2305" width="2.375" style="25" customWidth="1"/>
    <col min="2306" max="2306" width="23" style="25" bestFit="1" customWidth="1"/>
    <col min="2307" max="2307" width="0.375" style="25" customWidth="1"/>
    <col min="2308" max="2308" width="1.375" style="25" customWidth="1"/>
    <col min="2309" max="2309" width="2" style="25" customWidth="1"/>
    <col min="2310" max="2554" width="9.375" style="25"/>
    <col min="2555" max="2555" width="12.375" style="25" customWidth="1"/>
    <col min="2556" max="2556" width="31.125" style="25" customWidth="1"/>
    <col min="2557" max="2557" width="4" style="25" customWidth="1"/>
    <col min="2558" max="2558" width="10" style="25" customWidth="1"/>
    <col min="2559" max="2559" width="1.375" style="25" customWidth="1"/>
    <col min="2560" max="2560" width="23" style="25" bestFit="1" customWidth="1"/>
    <col min="2561" max="2561" width="2.375" style="25" customWidth="1"/>
    <col min="2562" max="2562" width="23" style="25" bestFit="1" customWidth="1"/>
    <col min="2563" max="2563" width="0.375" style="25" customWidth="1"/>
    <col min="2564" max="2564" width="1.375" style="25" customWidth="1"/>
    <col min="2565" max="2565" width="2" style="25" customWidth="1"/>
    <col min="2566" max="2810" width="9.375" style="25"/>
    <col min="2811" max="2811" width="12.375" style="25" customWidth="1"/>
    <col min="2812" max="2812" width="31.125" style="25" customWidth="1"/>
    <col min="2813" max="2813" width="4" style="25" customWidth="1"/>
    <col min="2814" max="2814" width="10" style="25" customWidth="1"/>
    <col min="2815" max="2815" width="1.375" style="25" customWidth="1"/>
    <col min="2816" max="2816" width="23" style="25" bestFit="1" customWidth="1"/>
    <col min="2817" max="2817" width="2.375" style="25" customWidth="1"/>
    <col min="2818" max="2818" width="23" style="25" bestFit="1" customWidth="1"/>
    <col min="2819" max="2819" width="0.375" style="25" customWidth="1"/>
    <col min="2820" max="2820" width="1.375" style="25" customWidth="1"/>
    <col min="2821" max="2821" width="2" style="25" customWidth="1"/>
    <col min="2822" max="3066" width="9.375" style="25"/>
    <col min="3067" max="3067" width="12.375" style="25" customWidth="1"/>
    <col min="3068" max="3068" width="31.125" style="25" customWidth="1"/>
    <col min="3069" max="3069" width="4" style="25" customWidth="1"/>
    <col min="3070" max="3070" width="10" style="25" customWidth="1"/>
    <col min="3071" max="3071" width="1.375" style="25" customWidth="1"/>
    <col min="3072" max="3072" width="23" style="25" bestFit="1" customWidth="1"/>
    <col min="3073" max="3073" width="2.375" style="25" customWidth="1"/>
    <col min="3074" max="3074" width="23" style="25" bestFit="1" customWidth="1"/>
    <col min="3075" max="3075" width="0.375" style="25" customWidth="1"/>
    <col min="3076" max="3076" width="1.375" style="25" customWidth="1"/>
    <col min="3077" max="3077" width="2" style="25" customWidth="1"/>
    <col min="3078" max="3322" width="9.375" style="25"/>
    <col min="3323" max="3323" width="12.375" style="25" customWidth="1"/>
    <col min="3324" max="3324" width="31.125" style="25" customWidth="1"/>
    <col min="3325" max="3325" width="4" style="25" customWidth="1"/>
    <col min="3326" max="3326" width="10" style="25" customWidth="1"/>
    <col min="3327" max="3327" width="1.375" style="25" customWidth="1"/>
    <col min="3328" max="3328" width="23" style="25" bestFit="1" customWidth="1"/>
    <col min="3329" max="3329" width="2.375" style="25" customWidth="1"/>
    <col min="3330" max="3330" width="23" style="25" bestFit="1" customWidth="1"/>
    <col min="3331" max="3331" width="0.375" style="25" customWidth="1"/>
    <col min="3332" max="3332" width="1.375" style="25" customWidth="1"/>
    <col min="3333" max="3333" width="2" style="25" customWidth="1"/>
    <col min="3334" max="3578" width="9.375" style="25"/>
    <col min="3579" max="3579" width="12.375" style="25" customWidth="1"/>
    <col min="3580" max="3580" width="31.125" style="25" customWidth="1"/>
    <col min="3581" max="3581" width="4" style="25" customWidth="1"/>
    <col min="3582" max="3582" width="10" style="25" customWidth="1"/>
    <col min="3583" max="3583" width="1.375" style="25" customWidth="1"/>
    <col min="3584" max="3584" width="23" style="25" bestFit="1" customWidth="1"/>
    <col min="3585" max="3585" width="2.375" style="25" customWidth="1"/>
    <col min="3586" max="3586" width="23" style="25" bestFit="1" customWidth="1"/>
    <col min="3587" max="3587" width="0.375" style="25" customWidth="1"/>
    <col min="3588" max="3588" width="1.375" style="25" customWidth="1"/>
    <col min="3589" max="3589" width="2" style="25" customWidth="1"/>
    <col min="3590" max="3834" width="9.375" style="25"/>
    <col min="3835" max="3835" width="12.375" style="25" customWidth="1"/>
    <col min="3836" max="3836" width="31.125" style="25" customWidth="1"/>
    <col min="3837" max="3837" width="4" style="25" customWidth="1"/>
    <col min="3838" max="3838" width="10" style="25" customWidth="1"/>
    <col min="3839" max="3839" width="1.375" style="25" customWidth="1"/>
    <col min="3840" max="3840" width="23" style="25" bestFit="1" customWidth="1"/>
    <col min="3841" max="3841" width="2.375" style="25" customWidth="1"/>
    <col min="3842" max="3842" width="23" style="25" bestFit="1" customWidth="1"/>
    <col min="3843" max="3843" width="0.375" style="25" customWidth="1"/>
    <col min="3844" max="3844" width="1.375" style="25" customWidth="1"/>
    <col min="3845" max="3845" width="2" style="25" customWidth="1"/>
    <col min="3846" max="4090" width="9.375" style="25"/>
    <col min="4091" max="4091" width="12.375" style="25" customWidth="1"/>
    <col min="4092" max="4092" width="31.125" style="25" customWidth="1"/>
    <col min="4093" max="4093" width="4" style="25" customWidth="1"/>
    <col min="4094" max="4094" width="10" style="25" customWidth="1"/>
    <col min="4095" max="4095" width="1.375" style="25" customWidth="1"/>
    <col min="4096" max="4096" width="23" style="25" bestFit="1" customWidth="1"/>
    <col min="4097" max="4097" width="2.375" style="25" customWidth="1"/>
    <col min="4098" max="4098" width="23" style="25" bestFit="1" customWidth="1"/>
    <col min="4099" max="4099" width="0.375" style="25" customWidth="1"/>
    <col min="4100" max="4100" width="1.375" style="25" customWidth="1"/>
    <col min="4101" max="4101" width="2" style="25" customWidth="1"/>
    <col min="4102" max="4346" width="9.375" style="25"/>
    <col min="4347" max="4347" width="12.375" style="25" customWidth="1"/>
    <col min="4348" max="4348" width="31.125" style="25" customWidth="1"/>
    <col min="4349" max="4349" width="4" style="25" customWidth="1"/>
    <col min="4350" max="4350" width="10" style="25" customWidth="1"/>
    <col min="4351" max="4351" width="1.375" style="25" customWidth="1"/>
    <col min="4352" max="4352" width="23" style="25" bestFit="1" customWidth="1"/>
    <col min="4353" max="4353" width="2.375" style="25" customWidth="1"/>
    <col min="4354" max="4354" width="23" style="25" bestFit="1" customWidth="1"/>
    <col min="4355" max="4355" width="0.375" style="25" customWidth="1"/>
    <col min="4356" max="4356" width="1.375" style="25" customWidth="1"/>
    <col min="4357" max="4357" width="2" style="25" customWidth="1"/>
    <col min="4358" max="4602" width="9.375" style="25"/>
    <col min="4603" max="4603" width="12.375" style="25" customWidth="1"/>
    <col min="4604" max="4604" width="31.125" style="25" customWidth="1"/>
    <col min="4605" max="4605" width="4" style="25" customWidth="1"/>
    <col min="4606" max="4606" width="10" style="25" customWidth="1"/>
    <col min="4607" max="4607" width="1.375" style="25" customWidth="1"/>
    <col min="4608" max="4608" width="23" style="25" bestFit="1" customWidth="1"/>
    <col min="4609" max="4609" width="2.375" style="25" customWidth="1"/>
    <col min="4610" max="4610" width="23" style="25" bestFit="1" customWidth="1"/>
    <col min="4611" max="4611" width="0.375" style="25" customWidth="1"/>
    <col min="4612" max="4612" width="1.375" style="25" customWidth="1"/>
    <col min="4613" max="4613" width="2" style="25" customWidth="1"/>
    <col min="4614" max="4858" width="9.375" style="25"/>
    <col min="4859" max="4859" width="12.375" style="25" customWidth="1"/>
    <col min="4860" max="4860" width="31.125" style="25" customWidth="1"/>
    <col min="4861" max="4861" width="4" style="25" customWidth="1"/>
    <col min="4862" max="4862" width="10" style="25" customWidth="1"/>
    <col min="4863" max="4863" width="1.375" style="25" customWidth="1"/>
    <col min="4864" max="4864" width="23" style="25" bestFit="1" customWidth="1"/>
    <col min="4865" max="4865" width="2.375" style="25" customWidth="1"/>
    <col min="4866" max="4866" width="23" style="25" bestFit="1" customWidth="1"/>
    <col min="4867" max="4867" width="0.375" style="25" customWidth="1"/>
    <col min="4868" max="4868" width="1.375" style="25" customWidth="1"/>
    <col min="4869" max="4869" width="2" style="25" customWidth="1"/>
    <col min="4870" max="5114" width="9.375" style="25"/>
    <col min="5115" max="5115" width="12.375" style="25" customWidth="1"/>
    <col min="5116" max="5116" width="31.125" style="25" customWidth="1"/>
    <col min="5117" max="5117" width="4" style="25" customWidth="1"/>
    <col min="5118" max="5118" width="10" style="25" customWidth="1"/>
    <col min="5119" max="5119" width="1.375" style="25" customWidth="1"/>
    <col min="5120" max="5120" width="23" style="25" bestFit="1" customWidth="1"/>
    <col min="5121" max="5121" width="2.375" style="25" customWidth="1"/>
    <col min="5122" max="5122" width="23" style="25" bestFit="1" customWidth="1"/>
    <col min="5123" max="5123" width="0.375" style="25" customWidth="1"/>
    <col min="5124" max="5124" width="1.375" style="25" customWidth="1"/>
    <col min="5125" max="5125" width="2" style="25" customWidth="1"/>
    <col min="5126" max="5370" width="9.375" style="25"/>
    <col min="5371" max="5371" width="12.375" style="25" customWidth="1"/>
    <col min="5372" max="5372" width="31.125" style="25" customWidth="1"/>
    <col min="5373" max="5373" width="4" style="25" customWidth="1"/>
    <col min="5374" max="5374" width="10" style="25" customWidth="1"/>
    <col min="5375" max="5375" width="1.375" style="25" customWidth="1"/>
    <col min="5376" max="5376" width="23" style="25" bestFit="1" customWidth="1"/>
    <col min="5377" max="5377" width="2.375" style="25" customWidth="1"/>
    <col min="5378" max="5378" width="23" style="25" bestFit="1" customWidth="1"/>
    <col min="5379" max="5379" width="0.375" style="25" customWidth="1"/>
    <col min="5380" max="5380" width="1.375" style="25" customWidth="1"/>
    <col min="5381" max="5381" width="2" style="25" customWidth="1"/>
    <col min="5382" max="5626" width="9.375" style="25"/>
    <col min="5627" max="5627" width="12.375" style="25" customWidth="1"/>
    <col min="5628" max="5628" width="31.125" style="25" customWidth="1"/>
    <col min="5629" max="5629" width="4" style="25" customWidth="1"/>
    <col min="5630" max="5630" width="10" style="25" customWidth="1"/>
    <col min="5631" max="5631" width="1.375" style="25" customWidth="1"/>
    <col min="5632" max="5632" width="23" style="25" bestFit="1" customWidth="1"/>
    <col min="5633" max="5633" width="2.375" style="25" customWidth="1"/>
    <col min="5634" max="5634" width="23" style="25" bestFit="1" customWidth="1"/>
    <col min="5635" max="5635" width="0.375" style="25" customWidth="1"/>
    <col min="5636" max="5636" width="1.375" style="25" customWidth="1"/>
    <col min="5637" max="5637" width="2" style="25" customWidth="1"/>
    <col min="5638" max="5882" width="9.375" style="25"/>
    <col min="5883" max="5883" width="12.375" style="25" customWidth="1"/>
    <col min="5884" max="5884" width="31.125" style="25" customWidth="1"/>
    <col min="5885" max="5885" width="4" style="25" customWidth="1"/>
    <col min="5886" max="5886" width="10" style="25" customWidth="1"/>
    <col min="5887" max="5887" width="1.375" style="25" customWidth="1"/>
    <col min="5888" max="5888" width="23" style="25" bestFit="1" customWidth="1"/>
    <col min="5889" max="5889" width="2.375" style="25" customWidth="1"/>
    <col min="5890" max="5890" width="23" style="25" bestFit="1" customWidth="1"/>
    <col min="5891" max="5891" width="0.375" style="25" customWidth="1"/>
    <col min="5892" max="5892" width="1.375" style="25" customWidth="1"/>
    <col min="5893" max="5893" width="2" style="25" customWidth="1"/>
    <col min="5894" max="6138" width="9.375" style="25"/>
    <col min="6139" max="6139" width="12.375" style="25" customWidth="1"/>
    <col min="6140" max="6140" width="31.125" style="25" customWidth="1"/>
    <col min="6141" max="6141" width="4" style="25" customWidth="1"/>
    <col min="6142" max="6142" width="10" style="25" customWidth="1"/>
    <col min="6143" max="6143" width="1.375" style="25" customWidth="1"/>
    <col min="6144" max="6144" width="23" style="25" bestFit="1" customWidth="1"/>
    <col min="6145" max="6145" width="2.375" style="25" customWidth="1"/>
    <col min="6146" max="6146" width="23" style="25" bestFit="1" customWidth="1"/>
    <col min="6147" max="6147" width="0.375" style="25" customWidth="1"/>
    <col min="6148" max="6148" width="1.375" style="25" customWidth="1"/>
    <col min="6149" max="6149" width="2" style="25" customWidth="1"/>
    <col min="6150" max="6394" width="9.375" style="25"/>
    <col min="6395" max="6395" width="12.375" style="25" customWidth="1"/>
    <col min="6396" max="6396" width="31.125" style="25" customWidth="1"/>
    <col min="6397" max="6397" width="4" style="25" customWidth="1"/>
    <col min="6398" max="6398" width="10" style="25" customWidth="1"/>
    <col min="6399" max="6399" width="1.375" style="25" customWidth="1"/>
    <col min="6400" max="6400" width="23" style="25" bestFit="1" customWidth="1"/>
    <col min="6401" max="6401" width="2.375" style="25" customWidth="1"/>
    <col min="6402" max="6402" width="23" style="25" bestFit="1" customWidth="1"/>
    <col min="6403" max="6403" width="0.375" style="25" customWidth="1"/>
    <col min="6404" max="6404" width="1.375" style="25" customWidth="1"/>
    <col min="6405" max="6405" width="2" style="25" customWidth="1"/>
    <col min="6406" max="6650" width="9.375" style="25"/>
    <col min="6651" max="6651" width="12.375" style="25" customWidth="1"/>
    <col min="6652" max="6652" width="31.125" style="25" customWidth="1"/>
    <col min="6653" max="6653" width="4" style="25" customWidth="1"/>
    <col min="6654" max="6654" width="10" style="25" customWidth="1"/>
    <col min="6655" max="6655" width="1.375" style="25" customWidth="1"/>
    <col min="6656" max="6656" width="23" style="25" bestFit="1" customWidth="1"/>
    <col min="6657" max="6657" width="2.375" style="25" customWidth="1"/>
    <col min="6658" max="6658" width="23" style="25" bestFit="1" customWidth="1"/>
    <col min="6659" max="6659" width="0.375" style="25" customWidth="1"/>
    <col min="6660" max="6660" width="1.375" style="25" customWidth="1"/>
    <col min="6661" max="6661" width="2" style="25" customWidth="1"/>
    <col min="6662" max="6906" width="9.375" style="25"/>
    <col min="6907" max="6907" width="12.375" style="25" customWidth="1"/>
    <col min="6908" max="6908" width="31.125" style="25" customWidth="1"/>
    <col min="6909" max="6909" width="4" style="25" customWidth="1"/>
    <col min="6910" max="6910" width="10" style="25" customWidth="1"/>
    <col min="6911" max="6911" width="1.375" style="25" customWidth="1"/>
    <col min="6912" max="6912" width="23" style="25" bestFit="1" customWidth="1"/>
    <col min="6913" max="6913" width="2.375" style="25" customWidth="1"/>
    <col min="6914" max="6914" width="23" style="25" bestFit="1" customWidth="1"/>
    <col min="6915" max="6915" width="0.375" style="25" customWidth="1"/>
    <col min="6916" max="6916" width="1.375" style="25" customWidth="1"/>
    <col min="6917" max="6917" width="2" style="25" customWidth="1"/>
    <col min="6918" max="7162" width="9.375" style="25"/>
    <col min="7163" max="7163" width="12.375" style="25" customWidth="1"/>
    <col min="7164" max="7164" width="31.125" style="25" customWidth="1"/>
    <col min="7165" max="7165" width="4" style="25" customWidth="1"/>
    <col min="7166" max="7166" width="10" style="25" customWidth="1"/>
    <col min="7167" max="7167" width="1.375" style="25" customWidth="1"/>
    <col min="7168" max="7168" width="23" style="25" bestFit="1" customWidth="1"/>
    <col min="7169" max="7169" width="2.375" style="25" customWidth="1"/>
    <col min="7170" max="7170" width="23" style="25" bestFit="1" customWidth="1"/>
    <col min="7171" max="7171" width="0.375" style="25" customWidth="1"/>
    <col min="7172" max="7172" width="1.375" style="25" customWidth="1"/>
    <col min="7173" max="7173" width="2" style="25" customWidth="1"/>
    <col min="7174" max="7418" width="9.375" style="25"/>
    <col min="7419" max="7419" width="12.375" style="25" customWidth="1"/>
    <col min="7420" max="7420" width="31.125" style="25" customWidth="1"/>
    <col min="7421" max="7421" width="4" style="25" customWidth="1"/>
    <col min="7422" max="7422" width="10" style="25" customWidth="1"/>
    <col min="7423" max="7423" width="1.375" style="25" customWidth="1"/>
    <col min="7424" max="7424" width="23" style="25" bestFit="1" customWidth="1"/>
    <col min="7425" max="7425" width="2.375" style="25" customWidth="1"/>
    <col min="7426" max="7426" width="23" style="25" bestFit="1" customWidth="1"/>
    <col min="7427" max="7427" width="0.375" style="25" customWidth="1"/>
    <col min="7428" max="7428" width="1.375" style="25" customWidth="1"/>
    <col min="7429" max="7429" width="2" style="25" customWidth="1"/>
    <col min="7430" max="7674" width="9.375" style="25"/>
    <col min="7675" max="7675" width="12.375" style="25" customWidth="1"/>
    <col min="7676" max="7676" width="31.125" style="25" customWidth="1"/>
    <col min="7677" max="7677" width="4" style="25" customWidth="1"/>
    <col min="7678" max="7678" width="10" style="25" customWidth="1"/>
    <col min="7679" max="7679" width="1.375" style="25" customWidth="1"/>
    <col min="7680" max="7680" width="23" style="25" bestFit="1" customWidth="1"/>
    <col min="7681" max="7681" width="2.375" style="25" customWidth="1"/>
    <col min="7682" max="7682" width="23" style="25" bestFit="1" customWidth="1"/>
    <col min="7683" max="7683" width="0.375" style="25" customWidth="1"/>
    <col min="7684" max="7684" width="1.375" style="25" customWidth="1"/>
    <col min="7685" max="7685" width="2" style="25" customWidth="1"/>
    <col min="7686" max="7930" width="9.375" style="25"/>
    <col min="7931" max="7931" width="12.375" style="25" customWidth="1"/>
    <col min="7932" max="7932" width="31.125" style="25" customWidth="1"/>
    <col min="7933" max="7933" width="4" style="25" customWidth="1"/>
    <col min="7934" max="7934" width="10" style="25" customWidth="1"/>
    <col min="7935" max="7935" width="1.375" style="25" customWidth="1"/>
    <col min="7936" max="7936" width="23" style="25" bestFit="1" customWidth="1"/>
    <col min="7937" max="7937" width="2.375" style="25" customWidth="1"/>
    <col min="7938" max="7938" width="23" style="25" bestFit="1" customWidth="1"/>
    <col min="7939" max="7939" width="0.375" style="25" customWidth="1"/>
    <col min="7940" max="7940" width="1.375" style="25" customWidth="1"/>
    <col min="7941" max="7941" width="2" style="25" customWidth="1"/>
    <col min="7942" max="8186" width="9.375" style="25"/>
    <col min="8187" max="8187" width="12.375" style="25" customWidth="1"/>
    <col min="8188" max="8188" width="31.125" style="25" customWidth="1"/>
    <col min="8189" max="8189" width="4" style="25" customWidth="1"/>
    <col min="8190" max="8190" width="10" style="25" customWidth="1"/>
    <col min="8191" max="8191" width="1.375" style="25" customWidth="1"/>
    <col min="8192" max="8192" width="23" style="25" bestFit="1" customWidth="1"/>
    <col min="8193" max="8193" width="2.375" style="25" customWidth="1"/>
    <col min="8194" max="8194" width="23" style="25" bestFit="1" customWidth="1"/>
    <col min="8195" max="8195" width="0.375" style="25" customWidth="1"/>
    <col min="8196" max="8196" width="1.375" style="25" customWidth="1"/>
    <col min="8197" max="8197" width="2" style="25" customWidth="1"/>
    <col min="8198" max="8442" width="9.375" style="25"/>
    <col min="8443" max="8443" width="12.375" style="25" customWidth="1"/>
    <col min="8444" max="8444" width="31.125" style="25" customWidth="1"/>
    <col min="8445" max="8445" width="4" style="25" customWidth="1"/>
    <col min="8446" max="8446" width="10" style="25" customWidth="1"/>
    <col min="8447" max="8447" width="1.375" style="25" customWidth="1"/>
    <col min="8448" max="8448" width="23" style="25" bestFit="1" customWidth="1"/>
    <col min="8449" max="8449" width="2.375" style="25" customWidth="1"/>
    <col min="8450" max="8450" width="23" style="25" bestFit="1" customWidth="1"/>
    <col min="8451" max="8451" width="0.375" style="25" customWidth="1"/>
    <col min="8452" max="8452" width="1.375" style="25" customWidth="1"/>
    <col min="8453" max="8453" width="2" style="25" customWidth="1"/>
    <col min="8454" max="8698" width="9.375" style="25"/>
    <col min="8699" max="8699" width="12.375" style="25" customWidth="1"/>
    <col min="8700" max="8700" width="31.125" style="25" customWidth="1"/>
    <col min="8701" max="8701" width="4" style="25" customWidth="1"/>
    <col min="8702" max="8702" width="10" style="25" customWidth="1"/>
    <col min="8703" max="8703" width="1.375" style="25" customWidth="1"/>
    <col min="8704" max="8704" width="23" style="25" bestFit="1" customWidth="1"/>
    <col min="8705" max="8705" width="2.375" style="25" customWidth="1"/>
    <col min="8706" max="8706" width="23" style="25" bestFit="1" customWidth="1"/>
    <col min="8707" max="8707" width="0.375" style="25" customWidth="1"/>
    <col min="8708" max="8708" width="1.375" style="25" customWidth="1"/>
    <col min="8709" max="8709" width="2" style="25" customWidth="1"/>
    <col min="8710" max="8954" width="9.375" style="25"/>
    <col min="8955" max="8955" width="12.375" style="25" customWidth="1"/>
    <col min="8956" max="8956" width="31.125" style="25" customWidth="1"/>
    <col min="8957" max="8957" width="4" style="25" customWidth="1"/>
    <col min="8958" max="8958" width="10" style="25" customWidth="1"/>
    <col min="8959" max="8959" width="1.375" style="25" customWidth="1"/>
    <col min="8960" max="8960" width="23" style="25" bestFit="1" customWidth="1"/>
    <col min="8961" max="8961" width="2.375" style="25" customWidth="1"/>
    <col min="8962" max="8962" width="23" style="25" bestFit="1" customWidth="1"/>
    <col min="8963" max="8963" width="0.375" style="25" customWidth="1"/>
    <col min="8964" max="8964" width="1.375" style="25" customWidth="1"/>
    <col min="8965" max="8965" width="2" style="25" customWidth="1"/>
    <col min="8966" max="9210" width="9.375" style="25"/>
    <col min="9211" max="9211" width="12.375" style="25" customWidth="1"/>
    <col min="9212" max="9212" width="31.125" style="25" customWidth="1"/>
    <col min="9213" max="9213" width="4" style="25" customWidth="1"/>
    <col min="9214" max="9214" width="10" style="25" customWidth="1"/>
    <col min="9215" max="9215" width="1.375" style="25" customWidth="1"/>
    <col min="9216" max="9216" width="23" style="25" bestFit="1" customWidth="1"/>
    <col min="9217" max="9217" width="2.375" style="25" customWidth="1"/>
    <col min="9218" max="9218" width="23" style="25" bestFit="1" customWidth="1"/>
    <col min="9219" max="9219" width="0.375" style="25" customWidth="1"/>
    <col min="9220" max="9220" width="1.375" style="25" customWidth="1"/>
    <col min="9221" max="9221" width="2" style="25" customWidth="1"/>
    <col min="9222" max="9466" width="9.375" style="25"/>
    <col min="9467" max="9467" width="12.375" style="25" customWidth="1"/>
    <col min="9468" max="9468" width="31.125" style="25" customWidth="1"/>
    <col min="9469" max="9469" width="4" style="25" customWidth="1"/>
    <col min="9470" max="9470" width="10" style="25" customWidth="1"/>
    <col min="9471" max="9471" width="1.375" style="25" customWidth="1"/>
    <col min="9472" max="9472" width="23" style="25" bestFit="1" customWidth="1"/>
    <col min="9473" max="9473" width="2.375" style="25" customWidth="1"/>
    <col min="9474" max="9474" width="23" style="25" bestFit="1" customWidth="1"/>
    <col min="9475" max="9475" width="0.375" style="25" customWidth="1"/>
    <col min="9476" max="9476" width="1.375" style="25" customWidth="1"/>
    <col min="9477" max="9477" width="2" style="25" customWidth="1"/>
    <col min="9478" max="9722" width="9.375" style="25"/>
    <col min="9723" max="9723" width="12.375" style="25" customWidth="1"/>
    <col min="9724" max="9724" width="31.125" style="25" customWidth="1"/>
    <col min="9725" max="9725" width="4" style="25" customWidth="1"/>
    <col min="9726" max="9726" width="10" style="25" customWidth="1"/>
    <col min="9727" max="9727" width="1.375" style="25" customWidth="1"/>
    <col min="9728" max="9728" width="23" style="25" bestFit="1" customWidth="1"/>
    <col min="9729" max="9729" width="2.375" style="25" customWidth="1"/>
    <col min="9730" max="9730" width="23" style="25" bestFit="1" customWidth="1"/>
    <col min="9731" max="9731" width="0.375" style="25" customWidth="1"/>
    <col min="9732" max="9732" width="1.375" style="25" customWidth="1"/>
    <col min="9733" max="9733" width="2" style="25" customWidth="1"/>
    <col min="9734" max="9978" width="9.375" style="25"/>
    <col min="9979" max="9979" width="12.375" style="25" customWidth="1"/>
    <col min="9980" max="9980" width="31.125" style="25" customWidth="1"/>
    <col min="9981" max="9981" width="4" style="25" customWidth="1"/>
    <col min="9982" max="9982" width="10" style="25" customWidth="1"/>
    <col min="9983" max="9983" width="1.375" style="25" customWidth="1"/>
    <col min="9984" max="9984" width="23" style="25" bestFit="1" customWidth="1"/>
    <col min="9985" max="9985" width="2.375" style="25" customWidth="1"/>
    <col min="9986" max="9986" width="23" style="25" bestFit="1" customWidth="1"/>
    <col min="9987" max="9987" width="0.375" style="25" customWidth="1"/>
    <col min="9988" max="9988" width="1.375" style="25" customWidth="1"/>
    <col min="9989" max="9989" width="2" style="25" customWidth="1"/>
    <col min="9990" max="10234" width="9.375" style="25"/>
    <col min="10235" max="10235" width="12.375" style="25" customWidth="1"/>
    <col min="10236" max="10236" width="31.125" style="25" customWidth="1"/>
    <col min="10237" max="10237" width="4" style="25" customWidth="1"/>
    <col min="10238" max="10238" width="10" style="25" customWidth="1"/>
    <col min="10239" max="10239" width="1.375" style="25" customWidth="1"/>
    <col min="10240" max="10240" width="23" style="25" bestFit="1" customWidth="1"/>
    <col min="10241" max="10241" width="2.375" style="25" customWidth="1"/>
    <col min="10242" max="10242" width="23" style="25" bestFit="1" customWidth="1"/>
    <col min="10243" max="10243" width="0.375" style="25" customWidth="1"/>
    <col min="10244" max="10244" width="1.375" style="25" customWidth="1"/>
    <col min="10245" max="10245" width="2" style="25" customWidth="1"/>
    <col min="10246" max="10490" width="9.375" style="25"/>
    <col min="10491" max="10491" width="12.375" style="25" customWidth="1"/>
    <col min="10492" max="10492" width="31.125" style="25" customWidth="1"/>
    <col min="10493" max="10493" width="4" style="25" customWidth="1"/>
    <col min="10494" max="10494" width="10" style="25" customWidth="1"/>
    <col min="10495" max="10495" width="1.375" style="25" customWidth="1"/>
    <col min="10496" max="10496" width="23" style="25" bestFit="1" customWidth="1"/>
    <col min="10497" max="10497" width="2.375" style="25" customWidth="1"/>
    <col min="10498" max="10498" width="23" style="25" bestFit="1" customWidth="1"/>
    <col min="10499" max="10499" width="0.375" style="25" customWidth="1"/>
    <col min="10500" max="10500" width="1.375" style="25" customWidth="1"/>
    <col min="10501" max="10501" width="2" style="25" customWidth="1"/>
    <col min="10502" max="10746" width="9.375" style="25"/>
    <col min="10747" max="10747" width="12.375" style="25" customWidth="1"/>
    <col min="10748" max="10748" width="31.125" style="25" customWidth="1"/>
    <col min="10749" max="10749" width="4" style="25" customWidth="1"/>
    <col min="10750" max="10750" width="10" style="25" customWidth="1"/>
    <col min="10751" max="10751" width="1.375" style="25" customWidth="1"/>
    <col min="10752" max="10752" width="23" style="25" bestFit="1" customWidth="1"/>
    <col min="10753" max="10753" width="2.375" style="25" customWidth="1"/>
    <col min="10754" max="10754" width="23" style="25" bestFit="1" customWidth="1"/>
    <col min="10755" max="10755" width="0.375" style="25" customWidth="1"/>
    <col min="10756" max="10756" width="1.375" style="25" customWidth="1"/>
    <col min="10757" max="10757" width="2" style="25" customWidth="1"/>
    <col min="10758" max="11002" width="9.375" style="25"/>
    <col min="11003" max="11003" width="12.375" style="25" customWidth="1"/>
    <col min="11004" max="11004" width="31.125" style="25" customWidth="1"/>
    <col min="11005" max="11005" width="4" style="25" customWidth="1"/>
    <col min="11006" max="11006" width="10" style="25" customWidth="1"/>
    <col min="11007" max="11007" width="1.375" style="25" customWidth="1"/>
    <col min="11008" max="11008" width="23" style="25" bestFit="1" customWidth="1"/>
    <col min="11009" max="11009" width="2.375" style="25" customWidth="1"/>
    <col min="11010" max="11010" width="23" style="25" bestFit="1" customWidth="1"/>
    <col min="11011" max="11011" width="0.375" style="25" customWidth="1"/>
    <col min="11012" max="11012" width="1.375" style="25" customWidth="1"/>
    <col min="11013" max="11013" width="2" style="25" customWidth="1"/>
    <col min="11014" max="11258" width="9.375" style="25"/>
    <col min="11259" max="11259" width="12.375" style="25" customWidth="1"/>
    <col min="11260" max="11260" width="31.125" style="25" customWidth="1"/>
    <col min="11261" max="11261" width="4" style="25" customWidth="1"/>
    <col min="11262" max="11262" width="10" style="25" customWidth="1"/>
    <col min="11263" max="11263" width="1.375" style="25" customWidth="1"/>
    <col min="11264" max="11264" width="23" style="25" bestFit="1" customWidth="1"/>
    <col min="11265" max="11265" width="2.375" style="25" customWidth="1"/>
    <col min="11266" max="11266" width="23" style="25" bestFit="1" customWidth="1"/>
    <col min="11267" max="11267" width="0.375" style="25" customWidth="1"/>
    <col min="11268" max="11268" width="1.375" style="25" customWidth="1"/>
    <col min="11269" max="11269" width="2" style="25" customWidth="1"/>
    <col min="11270" max="11514" width="9.375" style="25"/>
    <col min="11515" max="11515" width="12.375" style="25" customWidth="1"/>
    <col min="11516" max="11516" width="31.125" style="25" customWidth="1"/>
    <col min="11517" max="11517" width="4" style="25" customWidth="1"/>
    <col min="11518" max="11518" width="10" style="25" customWidth="1"/>
    <col min="11519" max="11519" width="1.375" style="25" customWidth="1"/>
    <col min="11520" max="11520" width="23" style="25" bestFit="1" customWidth="1"/>
    <col min="11521" max="11521" width="2.375" style="25" customWidth="1"/>
    <col min="11522" max="11522" width="23" style="25" bestFit="1" customWidth="1"/>
    <col min="11523" max="11523" width="0.375" style="25" customWidth="1"/>
    <col min="11524" max="11524" width="1.375" style="25" customWidth="1"/>
    <col min="11525" max="11525" width="2" style="25" customWidth="1"/>
    <col min="11526" max="11770" width="9.375" style="25"/>
    <col min="11771" max="11771" width="12.375" style="25" customWidth="1"/>
    <col min="11772" max="11772" width="31.125" style="25" customWidth="1"/>
    <col min="11773" max="11773" width="4" style="25" customWidth="1"/>
    <col min="11774" max="11774" width="10" style="25" customWidth="1"/>
    <col min="11775" max="11775" width="1.375" style="25" customWidth="1"/>
    <col min="11776" max="11776" width="23" style="25" bestFit="1" customWidth="1"/>
    <col min="11777" max="11777" width="2.375" style="25" customWidth="1"/>
    <col min="11778" max="11778" width="23" style="25" bestFit="1" customWidth="1"/>
    <col min="11779" max="11779" width="0.375" style="25" customWidth="1"/>
    <col min="11780" max="11780" width="1.375" style="25" customWidth="1"/>
    <col min="11781" max="11781" width="2" style="25" customWidth="1"/>
    <col min="11782" max="12026" width="9.375" style="25"/>
    <col min="12027" max="12027" width="12.375" style="25" customWidth="1"/>
    <col min="12028" max="12028" width="31.125" style="25" customWidth="1"/>
    <col min="12029" max="12029" width="4" style="25" customWidth="1"/>
    <col min="12030" max="12030" width="10" style="25" customWidth="1"/>
    <col min="12031" max="12031" width="1.375" style="25" customWidth="1"/>
    <col min="12032" max="12032" width="23" style="25" bestFit="1" customWidth="1"/>
    <col min="12033" max="12033" width="2.375" style="25" customWidth="1"/>
    <col min="12034" max="12034" width="23" style="25" bestFit="1" customWidth="1"/>
    <col min="12035" max="12035" width="0.375" style="25" customWidth="1"/>
    <col min="12036" max="12036" width="1.375" style="25" customWidth="1"/>
    <col min="12037" max="12037" width="2" style="25" customWidth="1"/>
    <col min="12038" max="12282" width="9.375" style="25"/>
    <col min="12283" max="12283" width="12.375" style="25" customWidth="1"/>
    <col min="12284" max="12284" width="31.125" style="25" customWidth="1"/>
    <col min="12285" max="12285" width="4" style="25" customWidth="1"/>
    <col min="12286" max="12286" width="10" style="25" customWidth="1"/>
    <col min="12287" max="12287" width="1.375" style="25" customWidth="1"/>
    <col min="12288" max="12288" width="23" style="25" bestFit="1" customWidth="1"/>
    <col min="12289" max="12289" width="2.375" style="25" customWidth="1"/>
    <col min="12290" max="12290" width="23" style="25" bestFit="1" customWidth="1"/>
    <col min="12291" max="12291" width="0.375" style="25" customWidth="1"/>
    <col min="12292" max="12292" width="1.375" style="25" customWidth="1"/>
    <col min="12293" max="12293" width="2" style="25" customWidth="1"/>
    <col min="12294" max="12538" width="9.375" style="25"/>
    <col min="12539" max="12539" width="12.375" style="25" customWidth="1"/>
    <col min="12540" max="12540" width="31.125" style="25" customWidth="1"/>
    <col min="12541" max="12541" width="4" style="25" customWidth="1"/>
    <col min="12542" max="12542" width="10" style="25" customWidth="1"/>
    <col min="12543" max="12543" width="1.375" style="25" customWidth="1"/>
    <col min="12544" max="12544" width="23" style="25" bestFit="1" customWidth="1"/>
    <col min="12545" max="12545" width="2.375" style="25" customWidth="1"/>
    <col min="12546" max="12546" width="23" style="25" bestFit="1" customWidth="1"/>
    <col min="12547" max="12547" width="0.375" style="25" customWidth="1"/>
    <col min="12548" max="12548" width="1.375" style="25" customWidth="1"/>
    <col min="12549" max="12549" width="2" style="25" customWidth="1"/>
    <col min="12550" max="12794" width="9.375" style="25"/>
    <col min="12795" max="12795" width="12.375" style="25" customWidth="1"/>
    <col min="12796" max="12796" width="31.125" style="25" customWidth="1"/>
    <col min="12797" max="12797" width="4" style="25" customWidth="1"/>
    <col min="12798" max="12798" width="10" style="25" customWidth="1"/>
    <col min="12799" max="12799" width="1.375" style="25" customWidth="1"/>
    <col min="12800" max="12800" width="23" style="25" bestFit="1" customWidth="1"/>
    <col min="12801" max="12801" width="2.375" style="25" customWidth="1"/>
    <col min="12802" max="12802" width="23" style="25" bestFit="1" customWidth="1"/>
    <col min="12803" max="12803" width="0.375" style="25" customWidth="1"/>
    <col min="12804" max="12804" width="1.375" style="25" customWidth="1"/>
    <col min="12805" max="12805" width="2" style="25" customWidth="1"/>
    <col min="12806" max="13050" width="9.375" style="25"/>
    <col min="13051" max="13051" width="12.375" style="25" customWidth="1"/>
    <col min="13052" max="13052" width="31.125" style="25" customWidth="1"/>
    <col min="13053" max="13053" width="4" style="25" customWidth="1"/>
    <col min="13054" max="13054" width="10" style="25" customWidth="1"/>
    <col min="13055" max="13055" width="1.375" style="25" customWidth="1"/>
    <col min="13056" max="13056" width="23" style="25" bestFit="1" customWidth="1"/>
    <col min="13057" max="13057" width="2.375" style="25" customWidth="1"/>
    <col min="13058" max="13058" width="23" style="25" bestFit="1" customWidth="1"/>
    <col min="13059" max="13059" width="0.375" style="25" customWidth="1"/>
    <col min="13060" max="13060" width="1.375" style="25" customWidth="1"/>
    <col min="13061" max="13061" width="2" style="25" customWidth="1"/>
    <col min="13062" max="13306" width="9.375" style="25"/>
    <col min="13307" max="13307" width="12.375" style="25" customWidth="1"/>
    <col min="13308" max="13308" width="31.125" style="25" customWidth="1"/>
    <col min="13309" max="13309" width="4" style="25" customWidth="1"/>
    <col min="13310" max="13310" width="10" style="25" customWidth="1"/>
    <col min="13311" max="13311" width="1.375" style="25" customWidth="1"/>
    <col min="13312" max="13312" width="23" style="25" bestFit="1" customWidth="1"/>
    <col min="13313" max="13313" width="2.375" style="25" customWidth="1"/>
    <col min="13314" max="13314" width="23" style="25" bestFit="1" customWidth="1"/>
    <col min="13315" max="13315" width="0.375" style="25" customWidth="1"/>
    <col min="13316" max="13316" width="1.375" style="25" customWidth="1"/>
    <col min="13317" max="13317" width="2" style="25" customWidth="1"/>
    <col min="13318" max="13562" width="9.375" style="25"/>
    <col min="13563" max="13563" width="12.375" style="25" customWidth="1"/>
    <col min="13564" max="13564" width="31.125" style="25" customWidth="1"/>
    <col min="13565" max="13565" width="4" style="25" customWidth="1"/>
    <col min="13566" max="13566" width="10" style="25" customWidth="1"/>
    <col min="13567" max="13567" width="1.375" style="25" customWidth="1"/>
    <col min="13568" max="13568" width="23" style="25" bestFit="1" customWidth="1"/>
    <col min="13569" max="13569" width="2.375" style="25" customWidth="1"/>
    <col min="13570" max="13570" width="23" style="25" bestFit="1" customWidth="1"/>
    <col min="13571" max="13571" width="0.375" style="25" customWidth="1"/>
    <col min="13572" max="13572" width="1.375" style="25" customWidth="1"/>
    <col min="13573" max="13573" width="2" style="25" customWidth="1"/>
    <col min="13574" max="13818" width="9.375" style="25"/>
    <col min="13819" max="13819" width="12.375" style="25" customWidth="1"/>
    <col min="13820" max="13820" width="31.125" style="25" customWidth="1"/>
    <col min="13821" max="13821" width="4" style="25" customWidth="1"/>
    <col min="13822" max="13822" width="10" style="25" customWidth="1"/>
    <col min="13823" max="13823" width="1.375" style="25" customWidth="1"/>
    <col min="13824" max="13824" width="23" style="25" bestFit="1" customWidth="1"/>
    <col min="13825" max="13825" width="2.375" style="25" customWidth="1"/>
    <col min="13826" max="13826" width="23" style="25" bestFit="1" customWidth="1"/>
    <col min="13827" max="13827" width="0.375" style="25" customWidth="1"/>
    <col min="13828" max="13828" width="1.375" style="25" customWidth="1"/>
    <col min="13829" max="13829" width="2" style="25" customWidth="1"/>
    <col min="13830" max="14074" width="9.375" style="25"/>
    <col min="14075" max="14075" width="12.375" style="25" customWidth="1"/>
    <col min="14076" max="14076" width="31.125" style="25" customWidth="1"/>
    <col min="14077" max="14077" width="4" style="25" customWidth="1"/>
    <col min="14078" max="14078" width="10" style="25" customWidth="1"/>
    <col min="14079" max="14079" width="1.375" style="25" customWidth="1"/>
    <col min="14080" max="14080" width="23" style="25" bestFit="1" customWidth="1"/>
    <col min="14081" max="14081" width="2.375" style="25" customWidth="1"/>
    <col min="14082" max="14082" width="23" style="25" bestFit="1" customWidth="1"/>
    <col min="14083" max="14083" width="0.375" style="25" customWidth="1"/>
    <col min="14084" max="14084" width="1.375" style="25" customWidth="1"/>
    <col min="14085" max="14085" width="2" style="25" customWidth="1"/>
    <col min="14086" max="14330" width="9.375" style="25"/>
    <col min="14331" max="14331" width="12.375" style="25" customWidth="1"/>
    <col min="14332" max="14332" width="31.125" style="25" customWidth="1"/>
    <col min="14333" max="14333" width="4" style="25" customWidth="1"/>
    <col min="14334" max="14334" width="10" style="25" customWidth="1"/>
    <col min="14335" max="14335" width="1.375" style="25" customWidth="1"/>
    <col min="14336" max="14336" width="23" style="25" bestFit="1" customWidth="1"/>
    <col min="14337" max="14337" width="2.375" style="25" customWidth="1"/>
    <col min="14338" max="14338" width="23" style="25" bestFit="1" customWidth="1"/>
    <col min="14339" max="14339" width="0.375" style="25" customWidth="1"/>
    <col min="14340" max="14340" width="1.375" style="25" customWidth="1"/>
    <col min="14341" max="14341" width="2" style="25" customWidth="1"/>
    <col min="14342" max="14586" width="9.375" style="25"/>
    <col min="14587" max="14587" width="12.375" style="25" customWidth="1"/>
    <col min="14588" max="14588" width="31.125" style="25" customWidth="1"/>
    <col min="14589" max="14589" width="4" style="25" customWidth="1"/>
    <col min="14590" max="14590" width="10" style="25" customWidth="1"/>
    <col min="14591" max="14591" width="1.375" style="25" customWidth="1"/>
    <col min="14592" max="14592" width="23" style="25" bestFit="1" customWidth="1"/>
    <col min="14593" max="14593" width="2.375" style="25" customWidth="1"/>
    <col min="14594" max="14594" width="23" style="25" bestFit="1" customWidth="1"/>
    <col min="14595" max="14595" width="0.375" style="25" customWidth="1"/>
    <col min="14596" max="14596" width="1.375" style="25" customWidth="1"/>
    <col min="14597" max="14597" width="2" style="25" customWidth="1"/>
    <col min="14598" max="14842" width="9.375" style="25"/>
    <col min="14843" max="14843" width="12.375" style="25" customWidth="1"/>
    <col min="14844" max="14844" width="31.125" style="25" customWidth="1"/>
    <col min="14845" max="14845" width="4" style="25" customWidth="1"/>
    <col min="14846" max="14846" width="10" style="25" customWidth="1"/>
    <col min="14847" max="14847" width="1.375" style="25" customWidth="1"/>
    <col min="14848" max="14848" width="23" style="25" bestFit="1" customWidth="1"/>
    <col min="14849" max="14849" width="2.375" style="25" customWidth="1"/>
    <col min="14850" max="14850" width="23" style="25" bestFit="1" customWidth="1"/>
    <col min="14851" max="14851" width="0.375" style="25" customWidth="1"/>
    <col min="14852" max="14852" width="1.375" style="25" customWidth="1"/>
    <col min="14853" max="14853" width="2" style="25" customWidth="1"/>
    <col min="14854" max="15098" width="9.375" style="25"/>
    <col min="15099" max="15099" width="12.375" style="25" customWidth="1"/>
    <col min="15100" max="15100" width="31.125" style="25" customWidth="1"/>
    <col min="15101" max="15101" width="4" style="25" customWidth="1"/>
    <col min="15102" max="15102" width="10" style="25" customWidth="1"/>
    <col min="15103" max="15103" width="1.375" style="25" customWidth="1"/>
    <col min="15104" max="15104" width="23" style="25" bestFit="1" customWidth="1"/>
    <col min="15105" max="15105" width="2.375" style="25" customWidth="1"/>
    <col min="15106" max="15106" width="23" style="25" bestFit="1" customWidth="1"/>
    <col min="15107" max="15107" width="0.375" style="25" customWidth="1"/>
    <col min="15108" max="15108" width="1.375" style="25" customWidth="1"/>
    <col min="15109" max="15109" width="2" style="25" customWidth="1"/>
    <col min="15110" max="15354" width="9.375" style="25"/>
    <col min="15355" max="15355" width="12.375" style="25" customWidth="1"/>
    <col min="15356" max="15356" width="31.125" style="25" customWidth="1"/>
    <col min="15357" max="15357" width="4" style="25" customWidth="1"/>
    <col min="15358" max="15358" width="10" style="25" customWidth="1"/>
    <col min="15359" max="15359" width="1.375" style="25" customWidth="1"/>
    <col min="15360" max="15360" width="23" style="25" bestFit="1" customWidth="1"/>
    <col min="15361" max="15361" width="2.375" style="25" customWidth="1"/>
    <col min="15362" max="15362" width="23" style="25" bestFit="1" customWidth="1"/>
    <col min="15363" max="15363" width="0.375" style="25" customWidth="1"/>
    <col min="15364" max="15364" width="1.375" style="25" customWidth="1"/>
    <col min="15365" max="15365" width="2" style="25" customWidth="1"/>
    <col min="15366" max="15610" width="9.375" style="25"/>
    <col min="15611" max="15611" width="12.375" style="25" customWidth="1"/>
    <col min="15612" max="15612" width="31.125" style="25" customWidth="1"/>
    <col min="15613" max="15613" width="4" style="25" customWidth="1"/>
    <col min="15614" max="15614" width="10" style="25" customWidth="1"/>
    <col min="15615" max="15615" width="1.375" style="25" customWidth="1"/>
    <col min="15616" max="15616" width="23" style="25" bestFit="1" customWidth="1"/>
    <col min="15617" max="15617" width="2.375" style="25" customWidth="1"/>
    <col min="15618" max="15618" width="23" style="25" bestFit="1" customWidth="1"/>
    <col min="15619" max="15619" width="0.375" style="25" customWidth="1"/>
    <col min="15620" max="15620" width="1.375" style="25" customWidth="1"/>
    <col min="15621" max="15621" width="2" style="25" customWidth="1"/>
    <col min="15622" max="15866" width="9.375" style="25"/>
    <col min="15867" max="15867" width="12.375" style="25" customWidth="1"/>
    <col min="15868" max="15868" width="31.125" style="25" customWidth="1"/>
    <col min="15869" max="15869" width="4" style="25" customWidth="1"/>
    <col min="15870" max="15870" width="10" style="25" customWidth="1"/>
    <col min="15871" max="15871" width="1.375" style="25" customWidth="1"/>
    <col min="15872" max="15872" width="23" style="25" bestFit="1" customWidth="1"/>
    <col min="15873" max="15873" width="2.375" style="25" customWidth="1"/>
    <col min="15874" max="15874" width="23" style="25" bestFit="1" customWidth="1"/>
    <col min="15875" max="15875" width="0.375" style="25" customWidth="1"/>
    <col min="15876" max="15876" width="1.375" style="25" customWidth="1"/>
    <col min="15877" max="15877" width="2" style="25" customWidth="1"/>
    <col min="15878" max="16122" width="9.375" style="25"/>
    <col min="16123" max="16123" width="12.375" style="25" customWidth="1"/>
    <col min="16124" max="16124" width="31.125" style="25" customWidth="1"/>
    <col min="16125" max="16125" width="4" style="25" customWidth="1"/>
    <col min="16126" max="16126" width="10" style="25" customWidth="1"/>
    <col min="16127" max="16127" width="1.375" style="25" customWidth="1"/>
    <col min="16128" max="16128" width="23" style="25" bestFit="1" customWidth="1"/>
    <col min="16129" max="16129" width="2.375" style="25" customWidth="1"/>
    <col min="16130" max="16130" width="23" style="25" bestFit="1" customWidth="1"/>
    <col min="16131" max="16131" width="0.375" style="25" customWidth="1"/>
    <col min="16132" max="16132" width="1.375" style="25" customWidth="1"/>
    <col min="16133" max="16133" width="2" style="25" customWidth="1"/>
    <col min="16134" max="16384" width="9.375" style="25"/>
  </cols>
  <sheetData>
    <row r="1" spans="2:15" x14ac:dyDescent="0.2">
      <c r="B1" s="24" t="str">
        <f>'المركز المالي'!B1</f>
        <v>شركة حلول جنا للتطوير التقني والصناعي</v>
      </c>
      <c r="C1" s="24"/>
      <c r="D1" s="24"/>
      <c r="E1" s="24"/>
      <c r="F1" s="24"/>
      <c r="G1" s="24"/>
    </row>
    <row r="2" spans="2:15" x14ac:dyDescent="0.2">
      <c r="B2" s="31" t="str">
        <f>'المركز المالي'!B2</f>
        <v>شركة شخص واحد - شركــــــــــــــــــــــــة ذات مسئوليــــــــــــــــــــــــــــة محدودة أجنبية</v>
      </c>
      <c r="C2" s="24"/>
      <c r="D2" s="24"/>
      <c r="E2" s="24"/>
      <c r="F2" s="24"/>
      <c r="G2" s="24"/>
    </row>
    <row r="3" spans="2:15" x14ac:dyDescent="0.2">
      <c r="B3" s="26" t="s">
        <v>59</v>
      </c>
      <c r="C3" s="26"/>
      <c r="D3" s="26"/>
      <c r="E3" s="26"/>
      <c r="F3" s="26"/>
      <c r="G3" s="26"/>
    </row>
    <row r="4" spans="2:15" x14ac:dyDescent="0.2">
      <c r="B4" s="26" t="s">
        <v>142</v>
      </c>
      <c r="C4" s="26"/>
      <c r="D4" s="26"/>
      <c r="E4" s="26"/>
      <c r="F4" s="26"/>
      <c r="G4" s="26"/>
    </row>
    <row r="5" spans="2:15" x14ac:dyDescent="0.2">
      <c r="B5" s="32" t="s">
        <v>21</v>
      </c>
      <c r="C5" s="27"/>
      <c r="D5" s="27"/>
      <c r="E5" s="27"/>
      <c r="F5" s="27"/>
      <c r="G5" s="27"/>
    </row>
    <row r="6" spans="2:15" x14ac:dyDescent="0.2">
      <c r="B6" s="26"/>
      <c r="C6" s="26"/>
      <c r="D6" s="26"/>
      <c r="E6" s="26"/>
      <c r="F6" s="26"/>
      <c r="G6" s="26"/>
    </row>
    <row r="7" spans="2:15" ht="27" customHeight="1" x14ac:dyDescent="0.2">
      <c r="B7" s="49"/>
      <c r="C7" s="58" t="s">
        <v>2</v>
      </c>
      <c r="E7" s="58" t="str">
        <f>'المركز المالي'!E8</f>
        <v>31 ديسمبر 2023م</v>
      </c>
      <c r="G7" s="58" t="str">
        <f>'المركز المالي'!G8</f>
        <v>31 ديسمبر 2022م</v>
      </c>
    </row>
    <row r="8" spans="2:15" ht="33" customHeight="1" x14ac:dyDescent="0.2">
      <c r="B8" s="25" t="s">
        <v>75</v>
      </c>
      <c r="C8" s="57"/>
      <c r="D8" s="66"/>
      <c r="E8" s="12">
        <f>-SUMIF('Trial Balance'!I:I,'قائمة الدخل'!B8,'Trial Balance'!J:J)</f>
        <v>2156347</v>
      </c>
      <c r="F8" s="67"/>
      <c r="G8" s="12">
        <v>3435502</v>
      </c>
    </row>
    <row r="9" spans="2:15" ht="33" customHeight="1" x14ac:dyDescent="0.2">
      <c r="B9" s="25" t="s">
        <v>69</v>
      </c>
      <c r="C9" s="57">
        <v>12</v>
      </c>
      <c r="D9" s="68"/>
      <c r="E9" s="13">
        <f>-'10-11-12-13'!F24</f>
        <v>-1767593</v>
      </c>
      <c r="F9" s="67"/>
      <c r="G9" s="13">
        <f>-'10-11-12-13'!H24</f>
        <v>-2547809</v>
      </c>
    </row>
    <row r="10" spans="2:15" ht="33" customHeight="1" x14ac:dyDescent="0.2">
      <c r="B10" s="45" t="s">
        <v>135</v>
      </c>
      <c r="C10" s="68"/>
      <c r="D10" s="68"/>
      <c r="E10" s="17">
        <f>SUM(E8:E9)</f>
        <v>388754</v>
      </c>
      <c r="F10" s="15"/>
      <c r="G10" s="17">
        <f>SUM(G8:G9)</f>
        <v>887693</v>
      </c>
    </row>
    <row r="11" spans="2:15" ht="33" customHeight="1" x14ac:dyDescent="0.2">
      <c r="B11" s="25" t="s">
        <v>17</v>
      </c>
      <c r="C11" s="57">
        <v>13</v>
      </c>
      <c r="D11" s="68"/>
      <c r="E11" s="13">
        <f>-'10-11-12-13'!F38</f>
        <v>-378445</v>
      </c>
      <c r="F11" s="53"/>
      <c r="G11" s="13">
        <f>-'10-11-12-13'!H38</f>
        <v>-830430</v>
      </c>
    </row>
    <row r="12" spans="2:15" ht="33" hidden="1" customHeight="1" x14ac:dyDescent="0.2">
      <c r="B12" s="45" t="s">
        <v>70</v>
      </c>
      <c r="C12" s="65"/>
      <c r="D12" s="65"/>
      <c r="E12" s="15">
        <f>SUM(E10:E11)</f>
        <v>10309</v>
      </c>
      <c r="F12" s="15"/>
      <c r="G12" s="15">
        <f>SUM(G10:G11)</f>
        <v>57263</v>
      </c>
    </row>
    <row r="13" spans="2:15" ht="33.75" hidden="1" customHeight="1" x14ac:dyDescent="0.2">
      <c r="B13" s="25" t="s">
        <v>37</v>
      </c>
      <c r="C13" s="65"/>
      <c r="D13" s="65"/>
      <c r="E13" s="15">
        <v>0</v>
      </c>
      <c r="F13" s="15"/>
      <c r="G13" s="15">
        <v>0</v>
      </c>
    </row>
    <row r="14" spans="2:15" ht="33.75" hidden="1" customHeight="1" x14ac:dyDescent="0.2">
      <c r="B14" s="89" t="s">
        <v>62</v>
      </c>
      <c r="C14" s="65"/>
      <c r="D14" s="65"/>
      <c r="E14" s="15">
        <v>0</v>
      </c>
      <c r="F14" s="15"/>
      <c r="G14" s="15">
        <v>0</v>
      </c>
    </row>
    <row r="15" spans="2:15" ht="33.75" customHeight="1" x14ac:dyDescent="0.2">
      <c r="B15" s="45" t="s">
        <v>129</v>
      </c>
      <c r="C15" s="65"/>
      <c r="D15" s="65"/>
      <c r="E15" s="17">
        <f>SUM(E12:E14)</f>
        <v>10309</v>
      </c>
      <c r="F15" s="15"/>
      <c r="G15" s="17">
        <f>SUM(G12:G14)</f>
        <v>57263</v>
      </c>
      <c r="M15" s="34">
        <f>N15-E15</f>
        <v>-131950</v>
      </c>
      <c r="N15" s="17">
        <f>-'Trial Balance'!J2</f>
        <v>-121641</v>
      </c>
      <c r="O15" s="25" t="s">
        <v>223</v>
      </c>
    </row>
    <row r="16" spans="2:15" ht="36" customHeight="1" x14ac:dyDescent="0.2">
      <c r="B16" s="25" t="s">
        <v>105</v>
      </c>
      <c r="C16" s="1">
        <v>9</v>
      </c>
      <c r="D16" s="65"/>
      <c r="E16" s="12">
        <f>-'8-9'!D27</f>
        <v>-1617.15</v>
      </c>
      <c r="F16" s="53"/>
      <c r="G16" s="12">
        <f>-'8-9'!F27</f>
        <v>-11262</v>
      </c>
    </row>
    <row r="17" spans="1:8" s="45" customFormat="1" ht="36" customHeight="1" x14ac:dyDescent="0.2">
      <c r="A17" s="25"/>
      <c r="B17" s="45" t="s">
        <v>136</v>
      </c>
      <c r="C17" s="69"/>
      <c r="D17" s="69"/>
      <c r="E17" s="14">
        <f>SUM(E15:E16)</f>
        <v>8691.85</v>
      </c>
      <c r="F17" s="15"/>
      <c r="G17" s="14">
        <f>SUM(G15:G16)</f>
        <v>46001</v>
      </c>
      <c r="H17" s="25"/>
    </row>
    <row r="18" spans="1:8" s="45" customFormat="1" ht="36" customHeight="1" x14ac:dyDescent="0.2">
      <c r="A18" s="25"/>
      <c r="B18" s="25" t="s">
        <v>18</v>
      </c>
      <c r="D18" s="70"/>
      <c r="E18" s="23">
        <v>0</v>
      </c>
      <c r="F18" s="15"/>
      <c r="G18" s="23">
        <v>0</v>
      </c>
      <c r="H18" s="25"/>
    </row>
    <row r="19" spans="1:8" s="45" customFormat="1" ht="36" customHeight="1" thickBot="1" x14ac:dyDescent="0.25">
      <c r="A19" s="25"/>
      <c r="B19" s="45" t="s">
        <v>30</v>
      </c>
      <c r="D19" s="70"/>
      <c r="E19" s="16">
        <f>SUM(E17:E18)</f>
        <v>8691.85</v>
      </c>
      <c r="F19" s="53"/>
      <c r="G19" s="16">
        <f>SUM(G17:G18)</f>
        <v>46001</v>
      </c>
      <c r="H19" s="25"/>
    </row>
    <row r="20" spans="1:8" s="45" customFormat="1" ht="21" thickTop="1" x14ac:dyDescent="0.2">
      <c r="A20" s="25"/>
      <c r="D20" s="70"/>
      <c r="E20" s="71"/>
      <c r="F20" s="72"/>
      <c r="G20" s="71"/>
      <c r="H20" s="25"/>
    </row>
    <row r="21" spans="1:8" s="45" customFormat="1" ht="37.5" customHeight="1" x14ac:dyDescent="0.2">
      <c r="A21" s="25"/>
      <c r="D21" s="70"/>
      <c r="E21" s="70"/>
      <c r="F21" s="70"/>
      <c r="G21" s="71"/>
      <c r="H21" s="25"/>
    </row>
    <row r="22" spans="1:8" s="45" customFormat="1" ht="16.5" customHeight="1" x14ac:dyDescent="0.2">
      <c r="A22" s="25"/>
      <c r="D22" s="70"/>
      <c r="E22" s="70"/>
      <c r="F22" s="70"/>
      <c r="G22" s="71"/>
      <c r="H22" s="25"/>
    </row>
    <row r="23" spans="1:8" ht="37.5" customHeight="1" x14ac:dyDescent="0.2"/>
    <row r="24" spans="1:8" ht="42" customHeight="1" x14ac:dyDescent="0.2"/>
    <row r="25" spans="1:8" ht="42" customHeight="1" x14ac:dyDescent="0.2"/>
    <row r="26" spans="1:8" ht="37.5" customHeight="1" x14ac:dyDescent="0.2"/>
    <row r="28" spans="1:8" x14ac:dyDescent="0.2">
      <c r="B28" s="154" t="s">
        <v>111</v>
      </c>
      <c r="C28" s="154"/>
      <c r="D28" s="154"/>
      <c r="E28" s="154"/>
      <c r="F28" s="154"/>
      <c r="G28" s="154"/>
    </row>
    <row r="29" spans="1:8" x14ac:dyDescent="0.2">
      <c r="B29" s="153">
        <v>6</v>
      </c>
      <c r="C29" s="153"/>
      <c r="D29" s="153"/>
      <c r="E29" s="153"/>
      <c r="F29" s="153"/>
      <c r="G29" s="153"/>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28:G28"/>
    <mergeCell ref="B29:G29"/>
  </mergeCells>
  <printOptions horizontalCentered="1"/>
  <pageMargins left="0.27559055118110237" right="0.15748031496062992" top="0.62992125984251968" bottom="0" header="0" footer="0"/>
  <pageSetup paperSize="9" firstPageNumber="5" orientation="portrait" useFirstPageNumber="1" r:id="rId2"/>
  <headerFooter alignWithMargins="0"/>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7"/>
  <sheetViews>
    <sheetView rightToLeft="1" topLeftCell="A7" zoomScale="80" zoomScaleNormal="80" zoomScaleSheetLayoutView="145" zoomScalePageLayoutView="90" workbookViewId="0">
      <selection activeCell="A24" sqref="A24:XFD24"/>
    </sheetView>
  </sheetViews>
  <sheetFormatPr defaultColWidth="9.375" defaultRowHeight="20.25" x14ac:dyDescent="0.2"/>
  <cols>
    <col min="1" max="1" width="2.125" style="25" customWidth="1"/>
    <col min="2" max="2" width="44.375" style="25" customWidth="1"/>
    <col min="3" max="3" width="14" style="25" customWidth="1"/>
    <col min="4" max="4" width="1.75" style="25" customWidth="1"/>
    <col min="5" max="5" width="15.375" style="25" customWidth="1"/>
    <col min="6" max="6" width="2.125" style="25" customWidth="1"/>
    <col min="7" max="7" width="14.375" style="25" customWidth="1"/>
    <col min="8" max="8" width="2.875" style="25" customWidth="1"/>
    <col min="9" max="9" width="20.125" style="25" customWidth="1"/>
    <col min="10" max="10" width="2.125" style="25" customWidth="1"/>
    <col min="11" max="11" width="9.375" style="25"/>
    <col min="12" max="12" width="13.375" style="25" bestFit="1" customWidth="1"/>
    <col min="13" max="255" width="9.375" style="25"/>
    <col min="256" max="256" width="12.375" style="25" customWidth="1"/>
    <col min="257" max="257" width="38" style="25" customWidth="1"/>
    <col min="258" max="258" width="2.375" style="25" customWidth="1"/>
    <col min="259" max="259" width="21.375" style="25" bestFit="1" customWidth="1"/>
    <col min="260" max="260" width="3.375" style="25" customWidth="1"/>
    <col min="261" max="261" width="21.375" style="25" bestFit="1" customWidth="1"/>
    <col min="262" max="262" width="3.375" style="25" customWidth="1"/>
    <col min="263" max="263" width="23" style="25" bestFit="1" customWidth="1"/>
    <col min="264" max="264" width="3.375" style="25" customWidth="1"/>
    <col min="265" max="265" width="23" style="25" bestFit="1" customWidth="1"/>
    <col min="266" max="266" width="1.375" style="25" customWidth="1"/>
    <col min="267" max="267" width="9.375" style="25"/>
    <col min="268" max="268" width="13.375" style="25" bestFit="1" customWidth="1"/>
    <col min="269" max="511" width="9.375" style="25"/>
    <col min="512" max="512" width="12.375" style="25" customWidth="1"/>
    <col min="513" max="513" width="38" style="25" customWidth="1"/>
    <col min="514" max="514" width="2.375" style="25" customWidth="1"/>
    <col min="515" max="515" width="21.375" style="25" bestFit="1" customWidth="1"/>
    <col min="516" max="516" width="3.375" style="25" customWidth="1"/>
    <col min="517" max="517" width="21.375" style="25" bestFit="1" customWidth="1"/>
    <col min="518" max="518" width="3.375" style="25" customWidth="1"/>
    <col min="519" max="519" width="23" style="25" bestFit="1" customWidth="1"/>
    <col min="520" max="520" width="3.375" style="25" customWidth="1"/>
    <col min="521" max="521" width="23" style="25" bestFit="1" customWidth="1"/>
    <col min="522" max="522" width="1.375" style="25" customWidth="1"/>
    <col min="523" max="523" width="9.375" style="25"/>
    <col min="524" max="524" width="13.375" style="25" bestFit="1" customWidth="1"/>
    <col min="525" max="767" width="9.375" style="25"/>
    <col min="768" max="768" width="12.375" style="25" customWidth="1"/>
    <col min="769" max="769" width="38" style="25" customWidth="1"/>
    <col min="770" max="770" width="2.375" style="25" customWidth="1"/>
    <col min="771" max="771" width="21.375" style="25" bestFit="1" customWidth="1"/>
    <col min="772" max="772" width="3.375" style="25" customWidth="1"/>
    <col min="773" max="773" width="21.375" style="25" bestFit="1" customWidth="1"/>
    <col min="774" max="774" width="3.375" style="25" customWidth="1"/>
    <col min="775" max="775" width="23" style="25" bestFit="1" customWidth="1"/>
    <col min="776" max="776" width="3.375" style="25" customWidth="1"/>
    <col min="777" max="777" width="23" style="25" bestFit="1" customWidth="1"/>
    <col min="778" max="778" width="1.375" style="25" customWidth="1"/>
    <col min="779" max="779" width="9.375" style="25"/>
    <col min="780" max="780" width="13.375" style="25" bestFit="1" customWidth="1"/>
    <col min="781" max="1023" width="9.375" style="25"/>
    <col min="1024" max="1024" width="12.375" style="25" customWidth="1"/>
    <col min="1025" max="1025" width="38" style="25" customWidth="1"/>
    <col min="1026" max="1026" width="2.375" style="25" customWidth="1"/>
    <col min="1027" max="1027" width="21.375" style="25" bestFit="1" customWidth="1"/>
    <col min="1028" max="1028" width="3.375" style="25" customWidth="1"/>
    <col min="1029" max="1029" width="21.375" style="25" bestFit="1" customWidth="1"/>
    <col min="1030" max="1030" width="3.375" style="25" customWidth="1"/>
    <col min="1031" max="1031" width="23" style="25" bestFit="1" customWidth="1"/>
    <col min="1032" max="1032" width="3.375" style="25" customWidth="1"/>
    <col min="1033" max="1033" width="23" style="25" bestFit="1" customWidth="1"/>
    <col min="1034" max="1034" width="1.375" style="25" customWidth="1"/>
    <col min="1035" max="1035" width="9.375" style="25"/>
    <col min="1036" max="1036" width="13.375" style="25" bestFit="1" customWidth="1"/>
    <col min="1037" max="1279" width="9.375" style="25"/>
    <col min="1280" max="1280" width="12.375" style="25" customWidth="1"/>
    <col min="1281" max="1281" width="38" style="25" customWidth="1"/>
    <col min="1282" max="1282" width="2.375" style="25" customWidth="1"/>
    <col min="1283" max="1283" width="21.375" style="25" bestFit="1" customWidth="1"/>
    <col min="1284" max="1284" width="3.375" style="25" customWidth="1"/>
    <col min="1285" max="1285" width="21.375" style="25" bestFit="1" customWidth="1"/>
    <col min="1286" max="1286" width="3.375" style="25" customWidth="1"/>
    <col min="1287" max="1287" width="23" style="25" bestFit="1" customWidth="1"/>
    <col min="1288" max="1288" width="3.375" style="25" customWidth="1"/>
    <col min="1289" max="1289" width="23" style="25" bestFit="1" customWidth="1"/>
    <col min="1290" max="1290" width="1.375" style="25" customWidth="1"/>
    <col min="1291" max="1291" width="9.375" style="25"/>
    <col min="1292" max="1292" width="13.375" style="25" bestFit="1" customWidth="1"/>
    <col min="1293" max="1535" width="9.375" style="25"/>
    <col min="1536" max="1536" width="12.375" style="25" customWidth="1"/>
    <col min="1537" max="1537" width="38" style="25" customWidth="1"/>
    <col min="1538" max="1538" width="2.375" style="25" customWidth="1"/>
    <col min="1539" max="1539" width="21.375" style="25" bestFit="1" customWidth="1"/>
    <col min="1540" max="1540" width="3.375" style="25" customWidth="1"/>
    <col min="1541" max="1541" width="21.375" style="25" bestFit="1" customWidth="1"/>
    <col min="1542" max="1542" width="3.375" style="25" customWidth="1"/>
    <col min="1543" max="1543" width="23" style="25" bestFit="1" customWidth="1"/>
    <col min="1544" max="1544" width="3.375" style="25" customWidth="1"/>
    <col min="1545" max="1545" width="23" style="25" bestFit="1" customWidth="1"/>
    <col min="1546" max="1546" width="1.375" style="25" customWidth="1"/>
    <col min="1547" max="1547" width="9.375" style="25"/>
    <col min="1548" max="1548" width="13.375" style="25" bestFit="1" customWidth="1"/>
    <col min="1549" max="1791" width="9.375" style="25"/>
    <col min="1792" max="1792" width="12.375" style="25" customWidth="1"/>
    <col min="1793" max="1793" width="38" style="25" customWidth="1"/>
    <col min="1794" max="1794" width="2.375" style="25" customWidth="1"/>
    <col min="1795" max="1795" width="21.375" style="25" bestFit="1" customWidth="1"/>
    <col min="1796" max="1796" width="3.375" style="25" customWidth="1"/>
    <col min="1797" max="1797" width="21.375" style="25" bestFit="1" customWidth="1"/>
    <col min="1798" max="1798" width="3.375" style="25" customWidth="1"/>
    <col min="1799" max="1799" width="23" style="25" bestFit="1" customWidth="1"/>
    <col min="1800" max="1800" width="3.375" style="25" customWidth="1"/>
    <col min="1801" max="1801" width="23" style="25" bestFit="1" customWidth="1"/>
    <col min="1802" max="1802" width="1.375" style="25" customWidth="1"/>
    <col min="1803" max="1803" width="9.375" style="25"/>
    <col min="1804" max="1804" width="13.375" style="25" bestFit="1" customWidth="1"/>
    <col min="1805" max="2047" width="9.375" style="25"/>
    <col min="2048" max="2048" width="12.375" style="25" customWidth="1"/>
    <col min="2049" max="2049" width="38" style="25" customWidth="1"/>
    <col min="2050" max="2050" width="2.375" style="25" customWidth="1"/>
    <col min="2051" max="2051" width="21.375" style="25" bestFit="1" customWidth="1"/>
    <col min="2052" max="2052" width="3.375" style="25" customWidth="1"/>
    <col min="2053" max="2053" width="21.375" style="25" bestFit="1" customWidth="1"/>
    <col min="2054" max="2054" width="3.375" style="25" customWidth="1"/>
    <col min="2055" max="2055" width="23" style="25" bestFit="1" customWidth="1"/>
    <col min="2056" max="2056" width="3.375" style="25" customWidth="1"/>
    <col min="2057" max="2057" width="23" style="25" bestFit="1" customWidth="1"/>
    <col min="2058" max="2058" width="1.375" style="25" customWidth="1"/>
    <col min="2059" max="2059" width="9.375" style="25"/>
    <col min="2060" max="2060" width="13.375" style="25" bestFit="1" customWidth="1"/>
    <col min="2061" max="2303" width="9.375" style="25"/>
    <col min="2304" max="2304" width="12.375" style="25" customWidth="1"/>
    <col min="2305" max="2305" width="38" style="25" customWidth="1"/>
    <col min="2306" max="2306" width="2.375" style="25" customWidth="1"/>
    <col min="2307" max="2307" width="21.375" style="25" bestFit="1" customWidth="1"/>
    <col min="2308" max="2308" width="3.375" style="25" customWidth="1"/>
    <col min="2309" max="2309" width="21.375" style="25" bestFit="1" customWidth="1"/>
    <col min="2310" max="2310" width="3.375" style="25" customWidth="1"/>
    <col min="2311" max="2311" width="23" style="25" bestFit="1" customWidth="1"/>
    <col min="2312" max="2312" width="3.375" style="25" customWidth="1"/>
    <col min="2313" max="2313" width="23" style="25" bestFit="1" customWidth="1"/>
    <col min="2314" max="2314" width="1.375" style="25" customWidth="1"/>
    <col min="2315" max="2315" width="9.375" style="25"/>
    <col min="2316" max="2316" width="13.375" style="25" bestFit="1" customWidth="1"/>
    <col min="2317" max="2559" width="9.375" style="25"/>
    <col min="2560" max="2560" width="12.375" style="25" customWidth="1"/>
    <col min="2561" max="2561" width="38" style="25" customWidth="1"/>
    <col min="2562" max="2562" width="2.375" style="25" customWidth="1"/>
    <col min="2563" max="2563" width="21.375" style="25" bestFit="1" customWidth="1"/>
    <col min="2564" max="2564" width="3.375" style="25" customWidth="1"/>
    <col min="2565" max="2565" width="21.375" style="25" bestFit="1" customWidth="1"/>
    <col min="2566" max="2566" width="3.375" style="25" customWidth="1"/>
    <col min="2567" max="2567" width="23" style="25" bestFit="1" customWidth="1"/>
    <col min="2568" max="2568" width="3.375" style="25" customWidth="1"/>
    <col min="2569" max="2569" width="23" style="25" bestFit="1" customWidth="1"/>
    <col min="2570" max="2570" width="1.375" style="25" customWidth="1"/>
    <col min="2571" max="2571" width="9.375" style="25"/>
    <col min="2572" max="2572" width="13.375" style="25" bestFit="1" customWidth="1"/>
    <col min="2573" max="2815" width="9.375" style="25"/>
    <col min="2816" max="2816" width="12.375" style="25" customWidth="1"/>
    <col min="2817" max="2817" width="38" style="25" customWidth="1"/>
    <col min="2818" max="2818" width="2.375" style="25" customWidth="1"/>
    <col min="2819" max="2819" width="21.375" style="25" bestFit="1" customWidth="1"/>
    <col min="2820" max="2820" width="3.375" style="25" customWidth="1"/>
    <col min="2821" max="2821" width="21.375" style="25" bestFit="1" customWidth="1"/>
    <col min="2822" max="2822" width="3.375" style="25" customWidth="1"/>
    <col min="2823" max="2823" width="23" style="25" bestFit="1" customWidth="1"/>
    <col min="2824" max="2824" width="3.375" style="25" customWidth="1"/>
    <col min="2825" max="2825" width="23" style="25" bestFit="1" customWidth="1"/>
    <col min="2826" max="2826" width="1.375" style="25" customWidth="1"/>
    <col min="2827" max="2827" width="9.375" style="25"/>
    <col min="2828" max="2828" width="13.375" style="25" bestFit="1" customWidth="1"/>
    <col min="2829" max="3071" width="9.375" style="25"/>
    <col min="3072" max="3072" width="12.375" style="25" customWidth="1"/>
    <col min="3073" max="3073" width="38" style="25" customWidth="1"/>
    <col min="3074" max="3074" width="2.375" style="25" customWidth="1"/>
    <col min="3075" max="3075" width="21.375" style="25" bestFit="1" customWidth="1"/>
    <col min="3076" max="3076" width="3.375" style="25" customWidth="1"/>
    <col min="3077" max="3077" width="21.375" style="25" bestFit="1" customWidth="1"/>
    <col min="3078" max="3078" width="3.375" style="25" customWidth="1"/>
    <col min="3079" max="3079" width="23" style="25" bestFit="1" customWidth="1"/>
    <col min="3080" max="3080" width="3.375" style="25" customWidth="1"/>
    <col min="3081" max="3081" width="23" style="25" bestFit="1" customWidth="1"/>
    <col min="3082" max="3082" width="1.375" style="25" customWidth="1"/>
    <col min="3083" max="3083" width="9.375" style="25"/>
    <col min="3084" max="3084" width="13.375" style="25" bestFit="1" customWidth="1"/>
    <col min="3085" max="3327" width="9.375" style="25"/>
    <col min="3328" max="3328" width="12.375" style="25" customWidth="1"/>
    <col min="3329" max="3329" width="38" style="25" customWidth="1"/>
    <col min="3330" max="3330" width="2.375" style="25" customWidth="1"/>
    <col min="3331" max="3331" width="21.375" style="25" bestFit="1" customWidth="1"/>
    <col min="3332" max="3332" width="3.375" style="25" customWidth="1"/>
    <col min="3333" max="3333" width="21.375" style="25" bestFit="1" customWidth="1"/>
    <col min="3334" max="3334" width="3.375" style="25" customWidth="1"/>
    <col min="3335" max="3335" width="23" style="25" bestFit="1" customWidth="1"/>
    <col min="3336" max="3336" width="3.375" style="25" customWidth="1"/>
    <col min="3337" max="3337" width="23" style="25" bestFit="1" customWidth="1"/>
    <col min="3338" max="3338" width="1.375" style="25" customWidth="1"/>
    <col min="3339" max="3339" width="9.375" style="25"/>
    <col min="3340" max="3340" width="13.375" style="25" bestFit="1" customWidth="1"/>
    <col min="3341" max="3583" width="9.375" style="25"/>
    <col min="3584" max="3584" width="12.375" style="25" customWidth="1"/>
    <col min="3585" max="3585" width="38" style="25" customWidth="1"/>
    <col min="3586" max="3586" width="2.375" style="25" customWidth="1"/>
    <col min="3587" max="3587" width="21.375" style="25" bestFit="1" customWidth="1"/>
    <col min="3588" max="3588" width="3.375" style="25" customWidth="1"/>
    <col min="3589" max="3589" width="21.375" style="25" bestFit="1" customWidth="1"/>
    <col min="3590" max="3590" width="3.375" style="25" customWidth="1"/>
    <col min="3591" max="3591" width="23" style="25" bestFit="1" customWidth="1"/>
    <col min="3592" max="3592" width="3.375" style="25" customWidth="1"/>
    <col min="3593" max="3593" width="23" style="25" bestFit="1" customWidth="1"/>
    <col min="3594" max="3594" width="1.375" style="25" customWidth="1"/>
    <col min="3595" max="3595" width="9.375" style="25"/>
    <col min="3596" max="3596" width="13.375" style="25" bestFit="1" customWidth="1"/>
    <col min="3597" max="3839" width="9.375" style="25"/>
    <col min="3840" max="3840" width="12.375" style="25" customWidth="1"/>
    <col min="3841" max="3841" width="38" style="25" customWidth="1"/>
    <col min="3842" max="3842" width="2.375" style="25" customWidth="1"/>
    <col min="3843" max="3843" width="21.375" style="25" bestFit="1" customWidth="1"/>
    <col min="3844" max="3844" width="3.375" style="25" customWidth="1"/>
    <col min="3845" max="3845" width="21.375" style="25" bestFit="1" customWidth="1"/>
    <col min="3846" max="3846" width="3.375" style="25" customWidth="1"/>
    <col min="3847" max="3847" width="23" style="25" bestFit="1" customWidth="1"/>
    <col min="3848" max="3848" width="3.375" style="25" customWidth="1"/>
    <col min="3849" max="3849" width="23" style="25" bestFit="1" customWidth="1"/>
    <col min="3850" max="3850" width="1.375" style="25" customWidth="1"/>
    <col min="3851" max="3851" width="9.375" style="25"/>
    <col min="3852" max="3852" width="13.375" style="25" bestFit="1" customWidth="1"/>
    <col min="3853" max="4095" width="9.375" style="25"/>
    <col min="4096" max="4096" width="12.375" style="25" customWidth="1"/>
    <col min="4097" max="4097" width="38" style="25" customWidth="1"/>
    <col min="4098" max="4098" width="2.375" style="25" customWidth="1"/>
    <col min="4099" max="4099" width="21.375" style="25" bestFit="1" customWidth="1"/>
    <col min="4100" max="4100" width="3.375" style="25" customWidth="1"/>
    <col min="4101" max="4101" width="21.375" style="25" bestFit="1" customWidth="1"/>
    <col min="4102" max="4102" width="3.375" style="25" customWidth="1"/>
    <col min="4103" max="4103" width="23" style="25" bestFit="1" customWidth="1"/>
    <col min="4104" max="4104" width="3.375" style="25" customWidth="1"/>
    <col min="4105" max="4105" width="23" style="25" bestFit="1" customWidth="1"/>
    <col min="4106" max="4106" width="1.375" style="25" customWidth="1"/>
    <col min="4107" max="4107" width="9.375" style="25"/>
    <col min="4108" max="4108" width="13.375" style="25" bestFit="1" customWidth="1"/>
    <col min="4109" max="4351" width="9.375" style="25"/>
    <col min="4352" max="4352" width="12.375" style="25" customWidth="1"/>
    <col min="4353" max="4353" width="38" style="25" customWidth="1"/>
    <col min="4354" max="4354" width="2.375" style="25" customWidth="1"/>
    <col min="4355" max="4355" width="21.375" style="25" bestFit="1" customWidth="1"/>
    <col min="4356" max="4356" width="3.375" style="25" customWidth="1"/>
    <col min="4357" max="4357" width="21.375" style="25" bestFit="1" customWidth="1"/>
    <col min="4358" max="4358" width="3.375" style="25" customWidth="1"/>
    <col min="4359" max="4359" width="23" style="25" bestFit="1" customWidth="1"/>
    <col min="4360" max="4360" width="3.375" style="25" customWidth="1"/>
    <col min="4361" max="4361" width="23" style="25" bestFit="1" customWidth="1"/>
    <col min="4362" max="4362" width="1.375" style="25" customWidth="1"/>
    <col min="4363" max="4363" width="9.375" style="25"/>
    <col min="4364" max="4364" width="13.375" style="25" bestFit="1" customWidth="1"/>
    <col min="4365" max="4607" width="9.375" style="25"/>
    <col min="4608" max="4608" width="12.375" style="25" customWidth="1"/>
    <col min="4609" max="4609" width="38" style="25" customWidth="1"/>
    <col min="4610" max="4610" width="2.375" style="25" customWidth="1"/>
    <col min="4611" max="4611" width="21.375" style="25" bestFit="1" customWidth="1"/>
    <col min="4612" max="4612" width="3.375" style="25" customWidth="1"/>
    <col min="4613" max="4613" width="21.375" style="25" bestFit="1" customWidth="1"/>
    <col min="4614" max="4614" width="3.375" style="25" customWidth="1"/>
    <col min="4615" max="4615" width="23" style="25" bestFit="1" customWidth="1"/>
    <col min="4616" max="4616" width="3.375" style="25" customWidth="1"/>
    <col min="4617" max="4617" width="23" style="25" bestFit="1" customWidth="1"/>
    <col min="4618" max="4618" width="1.375" style="25" customWidth="1"/>
    <col min="4619" max="4619" width="9.375" style="25"/>
    <col min="4620" max="4620" width="13.375" style="25" bestFit="1" customWidth="1"/>
    <col min="4621" max="4863" width="9.375" style="25"/>
    <col min="4864" max="4864" width="12.375" style="25" customWidth="1"/>
    <col min="4865" max="4865" width="38" style="25" customWidth="1"/>
    <col min="4866" max="4866" width="2.375" style="25" customWidth="1"/>
    <col min="4867" max="4867" width="21.375" style="25" bestFit="1" customWidth="1"/>
    <col min="4868" max="4868" width="3.375" style="25" customWidth="1"/>
    <col min="4869" max="4869" width="21.375" style="25" bestFit="1" customWidth="1"/>
    <col min="4870" max="4870" width="3.375" style="25" customWidth="1"/>
    <col min="4871" max="4871" width="23" style="25" bestFit="1" customWidth="1"/>
    <col min="4872" max="4872" width="3.375" style="25" customWidth="1"/>
    <col min="4873" max="4873" width="23" style="25" bestFit="1" customWidth="1"/>
    <col min="4874" max="4874" width="1.375" style="25" customWidth="1"/>
    <col min="4875" max="4875" width="9.375" style="25"/>
    <col min="4876" max="4876" width="13.375" style="25" bestFit="1" customWidth="1"/>
    <col min="4877" max="5119" width="9.375" style="25"/>
    <col min="5120" max="5120" width="12.375" style="25" customWidth="1"/>
    <col min="5121" max="5121" width="38" style="25" customWidth="1"/>
    <col min="5122" max="5122" width="2.375" style="25" customWidth="1"/>
    <col min="5123" max="5123" width="21.375" style="25" bestFit="1" customWidth="1"/>
    <col min="5124" max="5124" width="3.375" style="25" customWidth="1"/>
    <col min="5125" max="5125" width="21.375" style="25" bestFit="1" customWidth="1"/>
    <col min="5126" max="5126" width="3.375" style="25" customWidth="1"/>
    <col min="5127" max="5127" width="23" style="25" bestFit="1" customWidth="1"/>
    <col min="5128" max="5128" width="3.375" style="25" customWidth="1"/>
    <col min="5129" max="5129" width="23" style="25" bestFit="1" customWidth="1"/>
    <col min="5130" max="5130" width="1.375" style="25" customWidth="1"/>
    <col min="5131" max="5131" width="9.375" style="25"/>
    <col min="5132" max="5132" width="13.375" style="25" bestFit="1" customWidth="1"/>
    <col min="5133" max="5375" width="9.375" style="25"/>
    <col min="5376" max="5376" width="12.375" style="25" customWidth="1"/>
    <col min="5377" max="5377" width="38" style="25" customWidth="1"/>
    <col min="5378" max="5378" width="2.375" style="25" customWidth="1"/>
    <col min="5379" max="5379" width="21.375" style="25" bestFit="1" customWidth="1"/>
    <col min="5380" max="5380" width="3.375" style="25" customWidth="1"/>
    <col min="5381" max="5381" width="21.375" style="25" bestFit="1" customWidth="1"/>
    <col min="5382" max="5382" width="3.375" style="25" customWidth="1"/>
    <col min="5383" max="5383" width="23" style="25" bestFit="1" customWidth="1"/>
    <col min="5384" max="5384" width="3.375" style="25" customWidth="1"/>
    <col min="5385" max="5385" width="23" style="25" bestFit="1" customWidth="1"/>
    <col min="5386" max="5386" width="1.375" style="25" customWidth="1"/>
    <col min="5387" max="5387" width="9.375" style="25"/>
    <col min="5388" max="5388" width="13.375" style="25" bestFit="1" customWidth="1"/>
    <col min="5389" max="5631" width="9.375" style="25"/>
    <col min="5632" max="5632" width="12.375" style="25" customWidth="1"/>
    <col min="5633" max="5633" width="38" style="25" customWidth="1"/>
    <col min="5634" max="5634" width="2.375" style="25" customWidth="1"/>
    <col min="5635" max="5635" width="21.375" style="25" bestFit="1" customWidth="1"/>
    <col min="5636" max="5636" width="3.375" style="25" customWidth="1"/>
    <col min="5637" max="5637" width="21.375" style="25" bestFit="1" customWidth="1"/>
    <col min="5638" max="5638" width="3.375" style="25" customWidth="1"/>
    <col min="5639" max="5639" width="23" style="25" bestFit="1" customWidth="1"/>
    <col min="5640" max="5640" width="3.375" style="25" customWidth="1"/>
    <col min="5641" max="5641" width="23" style="25" bestFit="1" customWidth="1"/>
    <col min="5642" max="5642" width="1.375" style="25" customWidth="1"/>
    <col min="5643" max="5643" width="9.375" style="25"/>
    <col min="5644" max="5644" width="13.375" style="25" bestFit="1" customWidth="1"/>
    <col min="5645" max="5887" width="9.375" style="25"/>
    <col min="5888" max="5888" width="12.375" style="25" customWidth="1"/>
    <col min="5889" max="5889" width="38" style="25" customWidth="1"/>
    <col min="5890" max="5890" width="2.375" style="25" customWidth="1"/>
    <col min="5891" max="5891" width="21.375" style="25" bestFit="1" customWidth="1"/>
    <col min="5892" max="5892" width="3.375" style="25" customWidth="1"/>
    <col min="5893" max="5893" width="21.375" style="25" bestFit="1" customWidth="1"/>
    <col min="5894" max="5894" width="3.375" style="25" customWidth="1"/>
    <col min="5895" max="5895" width="23" style="25" bestFit="1" customWidth="1"/>
    <col min="5896" max="5896" width="3.375" style="25" customWidth="1"/>
    <col min="5897" max="5897" width="23" style="25" bestFit="1" customWidth="1"/>
    <col min="5898" max="5898" width="1.375" style="25" customWidth="1"/>
    <col min="5899" max="5899" width="9.375" style="25"/>
    <col min="5900" max="5900" width="13.375" style="25" bestFit="1" customWidth="1"/>
    <col min="5901" max="6143" width="9.375" style="25"/>
    <col min="6144" max="6144" width="12.375" style="25" customWidth="1"/>
    <col min="6145" max="6145" width="38" style="25" customWidth="1"/>
    <col min="6146" max="6146" width="2.375" style="25" customWidth="1"/>
    <col min="6147" max="6147" width="21.375" style="25" bestFit="1" customWidth="1"/>
    <col min="6148" max="6148" width="3.375" style="25" customWidth="1"/>
    <col min="6149" max="6149" width="21.375" style="25" bestFit="1" customWidth="1"/>
    <col min="6150" max="6150" width="3.375" style="25" customWidth="1"/>
    <col min="6151" max="6151" width="23" style="25" bestFit="1" customWidth="1"/>
    <col min="6152" max="6152" width="3.375" style="25" customWidth="1"/>
    <col min="6153" max="6153" width="23" style="25" bestFit="1" customWidth="1"/>
    <col min="6154" max="6154" width="1.375" style="25" customWidth="1"/>
    <col min="6155" max="6155" width="9.375" style="25"/>
    <col min="6156" max="6156" width="13.375" style="25" bestFit="1" customWidth="1"/>
    <col min="6157" max="6399" width="9.375" style="25"/>
    <col min="6400" max="6400" width="12.375" style="25" customWidth="1"/>
    <col min="6401" max="6401" width="38" style="25" customWidth="1"/>
    <col min="6402" max="6402" width="2.375" style="25" customWidth="1"/>
    <col min="6403" max="6403" width="21.375" style="25" bestFit="1" customWidth="1"/>
    <col min="6404" max="6404" width="3.375" style="25" customWidth="1"/>
    <col min="6405" max="6405" width="21.375" style="25" bestFit="1" customWidth="1"/>
    <col min="6406" max="6406" width="3.375" style="25" customWidth="1"/>
    <col min="6407" max="6407" width="23" style="25" bestFit="1" customWidth="1"/>
    <col min="6408" max="6408" width="3.375" style="25" customWidth="1"/>
    <col min="6409" max="6409" width="23" style="25" bestFit="1" customWidth="1"/>
    <col min="6410" max="6410" width="1.375" style="25" customWidth="1"/>
    <col min="6411" max="6411" width="9.375" style="25"/>
    <col min="6412" max="6412" width="13.375" style="25" bestFit="1" customWidth="1"/>
    <col min="6413" max="6655" width="9.375" style="25"/>
    <col min="6656" max="6656" width="12.375" style="25" customWidth="1"/>
    <col min="6657" max="6657" width="38" style="25" customWidth="1"/>
    <col min="6658" max="6658" width="2.375" style="25" customWidth="1"/>
    <col min="6659" max="6659" width="21.375" style="25" bestFit="1" customWidth="1"/>
    <col min="6660" max="6660" width="3.375" style="25" customWidth="1"/>
    <col min="6661" max="6661" width="21.375" style="25" bestFit="1" customWidth="1"/>
    <col min="6662" max="6662" width="3.375" style="25" customWidth="1"/>
    <col min="6663" max="6663" width="23" style="25" bestFit="1" customWidth="1"/>
    <col min="6664" max="6664" width="3.375" style="25" customWidth="1"/>
    <col min="6665" max="6665" width="23" style="25" bestFit="1" customWidth="1"/>
    <col min="6666" max="6666" width="1.375" style="25" customWidth="1"/>
    <col min="6667" max="6667" width="9.375" style="25"/>
    <col min="6668" max="6668" width="13.375" style="25" bestFit="1" customWidth="1"/>
    <col min="6669" max="6911" width="9.375" style="25"/>
    <col min="6912" max="6912" width="12.375" style="25" customWidth="1"/>
    <col min="6913" max="6913" width="38" style="25" customWidth="1"/>
    <col min="6914" max="6914" width="2.375" style="25" customWidth="1"/>
    <col min="6915" max="6915" width="21.375" style="25" bestFit="1" customWidth="1"/>
    <col min="6916" max="6916" width="3.375" style="25" customWidth="1"/>
    <col min="6917" max="6917" width="21.375" style="25" bestFit="1" customWidth="1"/>
    <col min="6918" max="6918" width="3.375" style="25" customWidth="1"/>
    <col min="6919" max="6919" width="23" style="25" bestFit="1" customWidth="1"/>
    <col min="6920" max="6920" width="3.375" style="25" customWidth="1"/>
    <col min="6921" max="6921" width="23" style="25" bestFit="1" customWidth="1"/>
    <col min="6922" max="6922" width="1.375" style="25" customWidth="1"/>
    <col min="6923" max="6923" width="9.375" style="25"/>
    <col min="6924" max="6924" width="13.375" style="25" bestFit="1" customWidth="1"/>
    <col min="6925" max="7167" width="9.375" style="25"/>
    <col min="7168" max="7168" width="12.375" style="25" customWidth="1"/>
    <col min="7169" max="7169" width="38" style="25" customWidth="1"/>
    <col min="7170" max="7170" width="2.375" style="25" customWidth="1"/>
    <col min="7171" max="7171" width="21.375" style="25" bestFit="1" customWidth="1"/>
    <col min="7172" max="7172" width="3.375" style="25" customWidth="1"/>
    <col min="7173" max="7173" width="21.375" style="25" bestFit="1" customWidth="1"/>
    <col min="7174" max="7174" width="3.375" style="25" customWidth="1"/>
    <col min="7175" max="7175" width="23" style="25" bestFit="1" customWidth="1"/>
    <col min="7176" max="7176" width="3.375" style="25" customWidth="1"/>
    <col min="7177" max="7177" width="23" style="25" bestFit="1" customWidth="1"/>
    <col min="7178" max="7178" width="1.375" style="25" customWidth="1"/>
    <col min="7179" max="7179" width="9.375" style="25"/>
    <col min="7180" max="7180" width="13.375" style="25" bestFit="1" customWidth="1"/>
    <col min="7181" max="7423" width="9.375" style="25"/>
    <col min="7424" max="7424" width="12.375" style="25" customWidth="1"/>
    <col min="7425" max="7425" width="38" style="25" customWidth="1"/>
    <col min="7426" max="7426" width="2.375" style="25" customWidth="1"/>
    <col min="7427" max="7427" width="21.375" style="25" bestFit="1" customWidth="1"/>
    <col min="7428" max="7428" width="3.375" style="25" customWidth="1"/>
    <col min="7429" max="7429" width="21.375" style="25" bestFit="1" customWidth="1"/>
    <col min="7430" max="7430" width="3.375" style="25" customWidth="1"/>
    <col min="7431" max="7431" width="23" style="25" bestFit="1" customWidth="1"/>
    <col min="7432" max="7432" width="3.375" style="25" customWidth="1"/>
    <col min="7433" max="7433" width="23" style="25" bestFit="1" customWidth="1"/>
    <col min="7434" max="7434" width="1.375" style="25" customWidth="1"/>
    <col min="7435" max="7435" width="9.375" style="25"/>
    <col min="7436" max="7436" width="13.375" style="25" bestFit="1" customWidth="1"/>
    <col min="7437" max="7679" width="9.375" style="25"/>
    <col min="7680" max="7680" width="12.375" style="25" customWidth="1"/>
    <col min="7681" max="7681" width="38" style="25" customWidth="1"/>
    <col min="7682" max="7682" width="2.375" style="25" customWidth="1"/>
    <col min="7683" max="7683" width="21.375" style="25" bestFit="1" customWidth="1"/>
    <col min="7684" max="7684" width="3.375" style="25" customWidth="1"/>
    <col min="7685" max="7685" width="21.375" style="25" bestFit="1" customWidth="1"/>
    <col min="7686" max="7686" width="3.375" style="25" customWidth="1"/>
    <col min="7687" max="7687" width="23" style="25" bestFit="1" customWidth="1"/>
    <col min="7688" max="7688" width="3.375" style="25" customWidth="1"/>
    <col min="7689" max="7689" width="23" style="25" bestFit="1" customWidth="1"/>
    <col min="7690" max="7690" width="1.375" style="25" customWidth="1"/>
    <col min="7691" max="7691" width="9.375" style="25"/>
    <col min="7692" max="7692" width="13.375" style="25" bestFit="1" customWidth="1"/>
    <col min="7693" max="7935" width="9.375" style="25"/>
    <col min="7936" max="7936" width="12.375" style="25" customWidth="1"/>
    <col min="7937" max="7937" width="38" style="25" customWidth="1"/>
    <col min="7938" max="7938" width="2.375" style="25" customWidth="1"/>
    <col min="7939" max="7939" width="21.375" style="25" bestFit="1" customWidth="1"/>
    <col min="7940" max="7940" width="3.375" style="25" customWidth="1"/>
    <col min="7941" max="7941" width="21.375" style="25" bestFit="1" customWidth="1"/>
    <col min="7942" max="7942" width="3.375" style="25" customWidth="1"/>
    <col min="7943" max="7943" width="23" style="25" bestFit="1" customWidth="1"/>
    <col min="7944" max="7944" width="3.375" style="25" customWidth="1"/>
    <col min="7945" max="7945" width="23" style="25" bestFit="1" customWidth="1"/>
    <col min="7946" max="7946" width="1.375" style="25" customWidth="1"/>
    <col min="7947" max="7947" width="9.375" style="25"/>
    <col min="7948" max="7948" width="13.375" style="25" bestFit="1" customWidth="1"/>
    <col min="7949" max="8191" width="9.375" style="25"/>
    <col min="8192" max="8192" width="12.375" style="25" customWidth="1"/>
    <col min="8193" max="8193" width="38" style="25" customWidth="1"/>
    <col min="8194" max="8194" width="2.375" style="25" customWidth="1"/>
    <col min="8195" max="8195" width="21.375" style="25" bestFit="1" customWidth="1"/>
    <col min="8196" max="8196" width="3.375" style="25" customWidth="1"/>
    <col min="8197" max="8197" width="21.375" style="25" bestFit="1" customWidth="1"/>
    <col min="8198" max="8198" width="3.375" style="25" customWidth="1"/>
    <col min="8199" max="8199" width="23" style="25" bestFit="1" customWidth="1"/>
    <col min="8200" max="8200" width="3.375" style="25" customWidth="1"/>
    <col min="8201" max="8201" width="23" style="25" bestFit="1" customWidth="1"/>
    <col min="8202" max="8202" width="1.375" style="25" customWidth="1"/>
    <col min="8203" max="8203" width="9.375" style="25"/>
    <col min="8204" max="8204" width="13.375" style="25" bestFit="1" customWidth="1"/>
    <col min="8205" max="8447" width="9.375" style="25"/>
    <col min="8448" max="8448" width="12.375" style="25" customWidth="1"/>
    <col min="8449" max="8449" width="38" style="25" customWidth="1"/>
    <col min="8450" max="8450" width="2.375" style="25" customWidth="1"/>
    <col min="8451" max="8451" width="21.375" style="25" bestFit="1" customWidth="1"/>
    <col min="8452" max="8452" width="3.375" style="25" customWidth="1"/>
    <col min="8453" max="8453" width="21.375" style="25" bestFit="1" customWidth="1"/>
    <col min="8454" max="8454" width="3.375" style="25" customWidth="1"/>
    <col min="8455" max="8455" width="23" style="25" bestFit="1" customWidth="1"/>
    <col min="8456" max="8456" width="3.375" style="25" customWidth="1"/>
    <col min="8457" max="8457" width="23" style="25" bestFit="1" customWidth="1"/>
    <col min="8458" max="8458" width="1.375" style="25" customWidth="1"/>
    <col min="8459" max="8459" width="9.375" style="25"/>
    <col min="8460" max="8460" width="13.375" style="25" bestFit="1" customWidth="1"/>
    <col min="8461" max="8703" width="9.375" style="25"/>
    <col min="8704" max="8704" width="12.375" style="25" customWidth="1"/>
    <col min="8705" max="8705" width="38" style="25" customWidth="1"/>
    <col min="8706" max="8706" width="2.375" style="25" customWidth="1"/>
    <col min="8707" max="8707" width="21.375" style="25" bestFit="1" customWidth="1"/>
    <col min="8708" max="8708" width="3.375" style="25" customWidth="1"/>
    <col min="8709" max="8709" width="21.375" style="25" bestFit="1" customWidth="1"/>
    <col min="8710" max="8710" width="3.375" style="25" customWidth="1"/>
    <col min="8711" max="8711" width="23" style="25" bestFit="1" customWidth="1"/>
    <col min="8712" max="8712" width="3.375" style="25" customWidth="1"/>
    <col min="8713" max="8713" width="23" style="25" bestFit="1" customWidth="1"/>
    <col min="8714" max="8714" width="1.375" style="25" customWidth="1"/>
    <col min="8715" max="8715" width="9.375" style="25"/>
    <col min="8716" max="8716" width="13.375" style="25" bestFit="1" customWidth="1"/>
    <col min="8717" max="8959" width="9.375" style="25"/>
    <col min="8960" max="8960" width="12.375" style="25" customWidth="1"/>
    <col min="8961" max="8961" width="38" style="25" customWidth="1"/>
    <col min="8962" max="8962" width="2.375" style="25" customWidth="1"/>
    <col min="8963" max="8963" width="21.375" style="25" bestFit="1" customWidth="1"/>
    <col min="8964" max="8964" width="3.375" style="25" customWidth="1"/>
    <col min="8965" max="8965" width="21.375" style="25" bestFit="1" customWidth="1"/>
    <col min="8966" max="8966" width="3.375" style="25" customWidth="1"/>
    <col min="8967" max="8967" width="23" style="25" bestFit="1" customWidth="1"/>
    <col min="8968" max="8968" width="3.375" style="25" customWidth="1"/>
    <col min="8969" max="8969" width="23" style="25" bestFit="1" customWidth="1"/>
    <col min="8970" max="8970" width="1.375" style="25" customWidth="1"/>
    <col min="8971" max="8971" width="9.375" style="25"/>
    <col min="8972" max="8972" width="13.375" style="25" bestFit="1" customWidth="1"/>
    <col min="8973" max="9215" width="9.375" style="25"/>
    <col min="9216" max="9216" width="12.375" style="25" customWidth="1"/>
    <col min="9217" max="9217" width="38" style="25" customWidth="1"/>
    <col min="9218" max="9218" width="2.375" style="25" customWidth="1"/>
    <col min="9219" max="9219" width="21.375" style="25" bestFit="1" customWidth="1"/>
    <col min="9220" max="9220" width="3.375" style="25" customWidth="1"/>
    <col min="9221" max="9221" width="21.375" style="25" bestFit="1" customWidth="1"/>
    <col min="9222" max="9222" width="3.375" style="25" customWidth="1"/>
    <col min="9223" max="9223" width="23" style="25" bestFit="1" customWidth="1"/>
    <col min="9224" max="9224" width="3.375" style="25" customWidth="1"/>
    <col min="9225" max="9225" width="23" style="25" bestFit="1" customWidth="1"/>
    <col min="9226" max="9226" width="1.375" style="25" customWidth="1"/>
    <col min="9227" max="9227" width="9.375" style="25"/>
    <col min="9228" max="9228" width="13.375" style="25" bestFit="1" customWidth="1"/>
    <col min="9229" max="9471" width="9.375" style="25"/>
    <col min="9472" max="9472" width="12.375" style="25" customWidth="1"/>
    <col min="9473" max="9473" width="38" style="25" customWidth="1"/>
    <col min="9474" max="9474" width="2.375" style="25" customWidth="1"/>
    <col min="9475" max="9475" width="21.375" style="25" bestFit="1" customWidth="1"/>
    <col min="9476" max="9476" width="3.375" style="25" customWidth="1"/>
    <col min="9477" max="9477" width="21.375" style="25" bestFit="1" customWidth="1"/>
    <col min="9478" max="9478" width="3.375" style="25" customWidth="1"/>
    <col min="9479" max="9479" width="23" style="25" bestFit="1" customWidth="1"/>
    <col min="9480" max="9480" width="3.375" style="25" customWidth="1"/>
    <col min="9481" max="9481" width="23" style="25" bestFit="1" customWidth="1"/>
    <col min="9482" max="9482" width="1.375" style="25" customWidth="1"/>
    <col min="9483" max="9483" width="9.375" style="25"/>
    <col min="9484" max="9484" width="13.375" style="25" bestFit="1" customWidth="1"/>
    <col min="9485" max="9727" width="9.375" style="25"/>
    <col min="9728" max="9728" width="12.375" style="25" customWidth="1"/>
    <col min="9729" max="9729" width="38" style="25" customWidth="1"/>
    <col min="9730" max="9730" width="2.375" style="25" customWidth="1"/>
    <col min="9731" max="9731" width="21.375" style="25" bestFit="1" customWidth="1"/>
    <col min="9732" max="9732" width="3.375" style="25" customWidth="1"/>
    <col min="9733" max="9733" width="21.375" style="25" bestFit="1" customWidth="1"/>
    <col min="9734" max="9734" width="3.375" style="25" customWidth="1"/>
    <col min="9735" max="9735" width="23" style="25" bestFit="1" customWidth="1"/>
    <col min="9736" max="9736" width="3.375" style="25" customWidth="1"/>
    <col min="9737" max="9737" width="23" style="25" bestFit="1" customWidth="1"/>
    <col min="9738" max="9738" width="1.375" style="25" customWidth="1"/>
    <col min="9739" max="9739" width="9.375" style="25"/>
    <col min="9740" max="9740" width="13.375" style="25" bestFit="1" customWidth="1"/>
    <col min="9741" max="9983" width="9.375" style="25"/>
    <col min="9984" max="9984" width="12.375" style="25" customWidth="1"/>
    <col min="9985" max="9985" width="38" style="25" customWidth="1"/>
    <col min="9986" max="9986" width="2.375" style="25" customWidth="1"/>
    <col min="9987" max="9987" width="21.375" style="25" bestFit="1" customWidth="1"/>
    <col min="9988" max="9988" width="3.375" style="25" customWidth="1"/>
    <col min="9989" max="9989" width="21.375" style="25" bestFit="1" customWidth="1"/>
    <col min="9990" max="9990" width="3.375" style="25" customWidth="1"/>
    <col min="9991" max="9991" width="23" style="25" bestFit="1" customWidth="1"/>
    <col min="9992" max="9992" width="3.375" style="25" customWidth="1"/>
    <col min="9993" max="9993" width="23" style="25" bestFit="1" customWidth="1"/>
    <col min="9994" max="9994" width="1.375" style="25" customWidth="1"/>
    <col min="9995" max="9995" width="9.375" style="25"/>
    <col min="9996" max="9996" width="13.375" style="25" bestFit="1" customWidth="1"/>
    <col min="9997" max="10239" width="9.375" style="25"/>
    <col min="10240" max="10240" width="12.375" style="25" customWidth="1"/>
    <col min="10241" max="10241" width="38" style="25" customWidth="1"/>
    <col min="10242" max="10242" width="2.375" style="25" customWidth="1"/>
    <col min="10243" max="10243" width="21.375" style="25" bestFit="1" customWidth="1"/>
    <col min="10244" max="10244" width="3.375" style="25" customWidth="1"/>
    <col min="10245" max="10245" width="21.375" style="25" bestFit="1" customWidth="1"/>
    <col min="10246" max="10246" width="3.375" style="25" customWidth="1"/>
    <col min="10247" max="10247" width="23" style="25" bestFit="1" customWidth="1"/>
    <col min="10248" max="10248" width="3.375" style="25" customWidth="1"/>
    <col min="10249" max="10249" width="23" style="25" bestFit="1" customWidth="1"/>
    <col min="10250" max="10250" width="1.375" style="25" customWidth="1"/>
    <col min="10251" max="10251" width="9.375" style="25"/>
    <col min="10252" max="10252" width="13.375" style="25" bestFit="1" customWidth="1"/>
    <col min="10253" max="10495" width="9.375" style="25"/>
    <col min="10496" max="10496" width="12.375" style="25" customWidth="1"/>
    <col min="10497" max="10497" width="38" style="25" customWidth="1"/>
    <col min="10498" max="10498" width="2.375" style="25" customWidth="1"/>
    <col min="10499" max="10499" width="21.375" style="25" bestFit="1" customWidth="1"/>
    <col min="10500" max="10500" width="3.375" style="25" customWidth="1"/>
    <col min="10501" max="10501" width="21.375" style="25" bestFit="1" customWidth="1"/>
    <col min="10502" max="10502" width="3.375" style="25" customWidth="1"/>
    <col min="10503" max="10503" width="23" style="25" bestFit="1" customWidth="1"/>
    <col min="10504" max="10504" width="3.375" style="25" customWidth="1"/>
    <col min="10505" max="10505" width="23" style="25" bestFit="1" customWidth="1"/>
    <col min="10506" max="10506" width="1.375" style="25" customWidth="1"/>
    <col min="10507" max="10507" width="9.375" style="25"/>
    <col min="10508" max="10508" width="13.375" style="25" bestFit="1" customWidth="1"/>
    <col min="10509" max="10751" width="9.375" style="25"/>
    <col min="10752" max="10752" width="12.375" style="25" customWidth="1"/>
    <col min="10753" max="10753" width="38" style="25" customWidth="1"/>
    <col min="10754" max="10754" width="2.375" style="25" customWidth="1"/>
    <col min="10755" max="10755" width="21.375" style="25" bestFit="1" customWidth="1"/>
    <col min="10756" max="10756" width="3.375" style="25" customWidth="1"/>
    <col min="10757" max="10757" width="21.375" style="25" bestFit="1" customWidth="1"/>
    <col min="10758" max="10758" width="3.375" style="25" customWidth="1"/>
    <col min="10759" max="10759" width="23" style="25" bestFit="1" customWidth="1"/>
    <col min="10760" max="10760" width="3.375" style="25" customWidth="1"/>
    <col min="10761" max="10761" width="23" style="25" bestFit="1" customWidth="1"/>
    <col min="10762" max="10762" width="1.375" style="25" customWidth="1"/>
    <col min="10763" max="10763" width="9.375" style="25"/>
    <col min="10764" max="10764" width="13.375" style="25" bestFit="1" customWidth="1"/>
    <col min="10765" max="11007" width="9.375" style="25"/>
    <col min="11008" max="11008" width="12.375" style="25" customWidth="1"/>
    <col min="11009" max="11009" width="38" style="25" customWidth="1"/>
    <col min="11010" max="11010" width="2.375" style="25" customWidth="1"/>
    <col min="11011" max="11011" width="21.375" style="25" bestFit="1" customWidth="1"/>
    <col min="11012" max="11012" width="3.375" style="25" customWidth="1"/>
    <col min="11013" max="11013" width="21.375" style="25" bestFit="1" customWidth="1"/>
    <col min="11014" max="11014" width="3.375" style="25" customWidth="1"/>
    <col min="11015" max="11015" width="23" style="25" bestFit="1" customWidth="1"/>
    <col min="11016" max="11016" width="3.375" style="25" customWidth="1"/>
    <col min="11017" max="11017" width="23" style="25" bestFit="1" customWidth="1"/>
    <col min="11018" max="11018" width="1.375" style="25" customWidth="1"/>
    <col min="11019" max="11019" width="9.375" style="25"/>
    <col min="11020" max="11020" width="13.375" style="25" bestFit="1" customWidth="1"/>
    <col min="11021" max="11263" width="9.375" style="25"/>
    <col min="11264" max="11264" width="12.375" style="25" customWidth="1"/>
    <col min="11265" max="11265" width="38" style="25" customWidth="1"/>
    <col min="11266" max="11266" width="2.375" style="25" customWidth="1"/>
    <col min="11267" max="11267" width="21.375" style="25" bestFit="1" customWidth="1"/>
    <col min="11268" max="11268" width="3.375" style="25" customWidth="1"/>
    <col min="11269" max="11269" width="21.375" style="25" bestFit="1" customWidth="1"/>
    <col min="11270" max="11270" width="3.375" style="25" customWidth="1"/>
    <col min="11271" max="11271" width="23" style="25" bestFit="1" customWidth="1"/>
    <col min="11272" max="11272" width="3.375" style="25" customWidth="1"/>
    <col min="11273" max="11273" width="23" style="25" bestFit="1" customWidth="1"/>
    <col min="11274" max="11274" width="1.375" style="25" customWidth="1"/>
    <col min="11275" max="11275" width="9.375" style="25"/>
    <col min="11276" max="11276" width="13.375" style="25" bestFit="1" customWidth="1"/>
    <col min="11277" max="11519" width="9.375" style="25"/>
    <col min="11520" max="11520" width="12.375" style="25" customWidth="1"/>
    <col min="11521" max="11521" width="38" style="25" customWidth="1"/>
    <col min="11522" max="11522" width="2.375" style="25" customWidth="1"/>
    <col min="11523" max="11523" width="21.375" style="25" bestFit="1" customWidth="1"/>
    <col min="11524" max="11524" width="3.375" style="25" customWidth="1"/>
    <col min="11525" max="11525" width="21.375" style="25" bestFit="1" customWidth="1"/>
    <col min="11526" max="11526" width="3.375" style="25" customWidth="1"/>
    <col min="11527" max="11527" width="23" style="25" bestFit="1" customWidth="1"/>
    <col min="11528" max="11528" width="3.375" style="25" customWidth="1"/>
    <col min="11529" max="11529" width="23" style="25" bestFit="1" customWidth="1"/>
    <col min="11530" max="11530" width="1.375" style="25" customWidth="1"/>
    <col min="11531" max="11531" width="9.375" style="25"/>
    <col min="11532" max="11532" width="13.375" style="25" bestFit="1" customWidth="1"/>
    <col min="11533" max="11775" width="9.375" style="25"/>
    <col min="11776" max="11776" width="12.375" style="25" customWidth="1"/>
    <col min="11777" max="11777" width="38" style="25" customWidth="1"/>
    <col min="11778" max="11778" width="2.375" style="25" customWidth="1"/>
    <col min="11779" max="11779" width="21.375" style="25" bestFit="1" customWidth="1"/>
    <col min="11780" max="11780" width="3.375" style="25" customWidth="1"/>
    <col min="11781" max="11781" width="21.375" style="25" bestFit="1" customWidth="1"/>
    <col min="11782" max="11782" width="3.375" style="25" customWidth="1"/>
    <col min="11783" max="11783" width="23" style="25" bestFit="1" customWidth="1"/>
    <col min="11784" max="11784" width="3.375" style="25" customWidth="1"/>
    <col min="11785" max="11785" width="23" style="25" bestFit="1" customWidth="1"/>
    <col min="11786" max="11786" width="1.375" style="25" customWidth="1"/>
    <col min="11787" max="11787" width="9.375" style="25"/>
    <col min="11788" max="11788" width="13.375" style="25" bestFit="1" customWidth="1"/>
    <col min="11789" max="12031" width="9.375" style="25"/>
    <col min="12032" max="12032" width="12.375" style="25" customWidth="1"/>
    <col min="12033" max="12033" width="38" style="25" customWidth="1"/>
    <col min="12034" max="12034" width="2.375" style="25" customWidth="1"/>
    <col min="12035" max="12035" width="21.375" style="25" bestFit="1" customWidth="1"/>
    <col min="12036" max="12036" width="3.375" style="25" customWidth="1"/>
    <col min="12037" max="12037" width="21.375" style="25" bestFit="1" customWidth="1"/>
    <col min="12038" max="12038" width="3.375" style="25" customWidth="1"/>
    <col min="12039" max="12039" width="23" style="25" bestFit="1" customWidth="1"/>
    <col min="12040" max="12040" width="3.375" style="25" customWidth="1"/>
    <col min="12041" max="12041" width="23" style="25" bestFit="1" customWidth="1"/>
    <col min="12042" max="12042" width="1.375" style="25" customWidth="1"/>
    <col min="12043" max="12043" width="9.375" style="25"/>
    <col min="12044" max="12044" width="13.375" style="25" bestFit="1" customWidth="1"/>
    <col min="12045" max="12287" width="9.375" style="25"/>
    <col min="12288" max="12288" width="12.375" style="25" customWidth="1"/>
    <col min="12289" max="12289" width="38" style="25" customWidth="1"/>
    <col min="12290" max="12290" width="2.375" style="25" customWidth="1"/>
    <col min="12291" max="12291" width="21.375" style="25" bestFit="1" customWidth="1"/>
    <col min="12292" max="12292" width="3.375" style="25" customWidth="1"/>
    <col min="12293" max="12293" width="21.375" style="25" bestFit="1" customWidth="1"/>
    <col min="12294" max="12294" width="3.375" style="25" customWidth="1"/>
    <col min="12295" max="12295" width="23" style="25" bestFit="1" customWidth="1"/>
    <col min="12296" max="12296" width="3.375" style="25" customWidth="1"/>
    <col min="12297" max="12297" width="23" style="25" bestFit="1" customWidth="1"/>
    <col min="12298" max="12298" width="1.375" style="25" customWidth="1"/>
    <col min="12299" max="12299" width="9.375" style="25"/>
    <col min="12300" max="12300" width="13.375" style="25" bestFit="1" customWidth="1"/>
    <col min="12301" max="12543" width="9.375" style="25"/>
    <col min="12544" max="12544" width="12.375" style="25" customWidth="1"/>
    <col min="12545" max="12545" width="38" style="25" customWidth="1"/>
    <col min="12546" max="12546" width="2.375" style="25" customWidth="1"/>
    <col min="12547" max="12547" width="21.375" style="25" bestFit="1" customWidth="1"/>
    <col min="12548" max="12548" width="3.375" style="25" customWidth="1"/>
    <col min="12549" max="12549" width="21.375" style="25" bestFit="1" customWidth="1"/>
    <col min="12550" max="12550" width="3.375" style="25" customWidth="1"/>
    <col min="12551" max="12551" width="23" style="25" bestFit="1" customWidth="1"/>
    <col min="12552" max="12552" width="3.375" style="25" customWidth="1"/>
    <col min="12553" max="12553" width="23" style="25" bestFit="1" customWidth="1"/>
    <col min="12554" max="12554" width="1.375" style="25" customWidth="1"/>
    <col min="12555" max="12555" width="9.375" style="25"/>
    <col min="12556" max="12556" width="13.375" style="25" bestFit="1" customWidth="1"/>
    <col min="12557" max="12799" width="9.375" style="25"/>
    <col min="12800" max="12800" width="12.375" style="25" customWidth="1"/>
    <col min="12801" max="12801" width="38" style="25" customWidth="1"/>
    <col min="12802" max="12802" width="2.375" style="25" customWidth="1"/>
    <col min="12803" max="12803" width="21.375" style="25" bestFit="1" customWidth="1"/>
    <col min="12804" max="12804" width="3.375" style="25" customWidth="1"/>
    <col min="12805" max="12805" width="21.375" style="25" bestFit="1" customWidth="1"/>
    <col min="12806" max="12806" width="3.375" style="25" customWidth="1"/>
    <col min="12807" max="12807" width="23" style="25" bestFit="1" customWidth="1"/>
    <col min="12808" max="12808" width="3.375" style="25" customWidth="1"/>
    <col min="12809" max="12809" width="23" style="25" bestFit="1" customWidth="1"/>
    <col min="12810" max="12810" width="1.375" style="25" customWidth="1"/>
    <col min="12811" max="12811" width="9.375" style="25"/>
    <col min="12812" max="12812" width="13.375" style="25" bestFit="1" customWidth="1"/>
    <col min="12813" max="13055" width="9.375" style="25"/>
    <col min="13056" max="13056" width="12.375" style="25" customWidth="1"/>
    <col min="13057" max="13057" width="38" style="25" customWidth="1"/>
    <col min="13058" max="13058" width="2.375" style="25" customWidth="1"/>
    <col min="13059" max="13059" width="21.375" style="25" bestFit="1" customWidth="1"/>
    <col min="13060" max="13060" width="3.375" style="25" customWidth="1"/>
    <col min="13061" max="13061" width="21.375" style="25" bestFit="1" customWidth="1"/>
    <col min="13062" max="13062" width="3.375" style="25" customWidth="1"/>
    <col min="13063" max="13063" width="23" style="25" bestFit="1" customWidth="1"/>
    <col min="13064" max="13064" width="3.375" style="25" customWidth="1"/>
    <col min="13065" max="13065" width="23" style="25" bestFit="1" customWidth="1"/>
    <col min="13066" max="13066" width="1.375" style="25" customWidth="1"/>
    <col min="13067" max="13067" width="9.375" style="25"/>
    <col min="13068" max="13068" width="13.375" style="25" bestFit="1" customWidth="1"/>
    <col min="13069" max="13311" width="9.375" style="25"/>
    <col min="13312" max="13312" width="12.375" style="25" customWidth="1"/>
    <col min="13313" max="13313" width="38" style="25" customWidth="1"/>
    <col min="13314" max="13314" width="2.375" style="25" customWidth="1"/>
    <col min="13315" max="13315" width="21.375" style="25" bestFit="1" customWidth="1"/>
    <col min="13316" max="13316" width="3.375" style="25" customWidth="1"/>
    <col min="13317" max="13317" width="21.375" style="25" bestFit="1" customWidth="1"/>
    <col min="13318" max="13318" width="3.375" style="25" customWidth="1"/>
    <col min="13319" max="13319" width="23" style="25" bestFit="1" customWidth="1"/>
    <col min="13320" max="13320" width="3.375" style="25" customWidth="1"/>
    <col min="13321" max="13321" width="23" style="25" bestFit="1" customWidth="1"/>
    <col min="13322" max="13322" width="1.375" style="25" customWidth="1"/>
    <col min="13323" max="13323" width="9.375" style="25"/>
    <col min="13324" max="13324" width="13.375" style="25" bestFit="1" customWidth="1"/>
    <col min="13325" max="13567" width="9.375" style="25"/>
    <col min="13568" max="13568" width="12.375" style="25" customWidth="1"/>
    <col min="13569" max="13569" width="38" style="25" customWidth="1"/>
    <col min="13570" max="13570" width="2.375" style="25" customWidth="1"/>
    <col min="13571" max="13571" width="21.375" style="25" bestFit="1" customWidth="1"/>
    <col min="13572" max="13572" width="3.375" style="25" customWidth="1"/>
    <col min="13573" max="13573" width="21.375" style="25" bestFit="1" customWidth="1"/>
    <col min="13574" max="13574" width="3.375" style="25" customWidth="1"/>
    <col min="13575" max="13575" width="23" style="25" bestFit="1" customWidth="1"/>
    <col min="13576" max="13576" width="3.375" style="25" customWidth="1"/>
    <col min="13577" max="13577" width="23" style="25" bestFit="1" customWidth="1"/>
    <col min="13578" max="13578" width="1.375" style="25" customWidth="1"/>
    <col min="13579" max="13579" width="9.375" style="25"/>
    <col min="13580" max="13580" width="13.375" style="25" bestFit="1" customWidth="1"/>
    <col min="13581" max="13823" width="9.375" style="25"/>
    <col min="13824" max="13824" width="12.375" style="25" customWidth="1"/>
    <col min="13825" max="13825" width="38" style="25" customWidth="1"/>
    <col min="13826" max="13826" width="2.375" style="25" customWidth="1"/>
    <col min="13827" max="13827" width="21.375" style="25" bestFit="1" customWidth="1"/>
    <col min="13828" max="13828" width="3.375" style="25" customWidth="1"/>
    <col min="13829" max="13829" width="21.375" style="25" bestFit="1" customWidth="1"/>
    <col min="13830" max="13830" width="3.375" style="25" customWidth="1"/>
    <col min="13831" max="13831" width="23" style="25" bestFit="1" customWidth="1"/>
    <col min="13832" max="13832" width="3.375" style="25" customWidth="1"/>
    <col min="13833" max="13833" width="23" style="25" bestFit="1" customWidth="1"/>
    <col min="13834" max="13834" width="1.375" style="25" customWidth="1"/>
    <col min="13835" max="13835" width="9.375" style="25"/>
    <col min="13836" max="13836" width="13.375" style="25" bestFit="1" customWidth="1"/>
    <col min="13837" max="14079" width="9.375" style="25"/>
    <col min="14080" max="14080" width="12.375" style="25" customWidth="1"/>
    <col min="14081" max="14081" width="38" style="25" customWidth="1"/>
    <col min="14082" max="14082" width="2.375" style="25" customWidth="1"/>
    <col min="14083" max="14083" width="21.375" style="25" bestFit="1" customWidth="1"/>
    <col min="14084" max="14084" width="3.375" style="25" customWidth="1"/>
    <col min="14085" max="14085" width="21.375" style="25" bestFit="1" customWidth="1"/>
    <col min="14086" max="14086" width="3.375" style="25" customWidth="1"/>
    <col min="14087" max="14087" width="23" style="25" bestFit="1" customWidth="1"/>
    <col min="14088" max="14088" width="3.375" style="25" customWidth="1"/>
    <col min="14089" max="14089" width="23" style="25" bestFit="1" customWidth="1"/>
    <col min="14090" max="14090" width="1.375" style="25" customWidth="1"/>
    <col min="14091" max="14091" width="9.375" style="25"/>
    <col min="14092" max="14092" width="13.375" style="25" bestFit="1" customWidth="1"/>
    <col min="14093" max="14335" width="9.375" style="25"/>
    <col min="14336" max="14336" width="12.375" style="25" customWidth="1"/>
    <col min="14337" max="14337" width="38" style="25" customWidth="1"/>
    <col min="14338" max="14338" width="2.375" style="25" customWidth="1"/>
    <col min="14339" max="14339" width="21.375" style="25" bestFit="1" customWidth="1"/>
    <col min="14340" max="14340" width="3.375" style="25" customWidth="1"/>
    <col min="14341" max="14341" width="21.375" style="25" bestFit="1" customWidth="1"/>
    <col min="14342" max="14342" width="3.375" style="25" customWidth="1"/>
    <col min="14343" max="14343" width="23" style="25" bestFit="1" customWidth="1"/>
    <col min="14344" max="14344" width="3.375" style="25" customWidth="1"/>
    <col min="14345" max="14345" width="23" style="25" bestFit="1" customWidth="1"/>
    <col min="14346" max="14346" width="1.375" style="25" customWidth="1"/>
    <col min="14347" max="14347" width="9.375" style="25"/>
    <col min="14348" max="14348" width="13.375" style="25" bestFit="1" customWidth="1"/>
    <col min="14349" max="14591" width="9.375" style="25"/>
    <col min="14592" max="14592" width="12.375" style="25" customWidth="1"/>
    <col min="14593" max="14593" width="38" style="25" customWidth="1"/>
    <col min="14594" max="14594" width="2.375" style="25" customWidth="1"/>
    <col min="14595" max="14595" width="21.375" style="25" bestFit="1" customWidth="1"/>
    <col min="14596" max="14596" width="3.375" style="25" customWidth="1"/>
    <col min="14597" max="14597" width="21.375" style="25" bestFit="1" customWidth="1"/>
    <col min="14598" max="14598" width="3.375" style="25" customWidth="1"/>
    <col min="14599" max="14599" width="23" style="25" bestFit="1" customWidth="1"/>
    <col min="14600" max="14600" width="3.375" style="25" customWidth="1"/>
    <col min="14601" max="14601" width="23" style="25" bestFit="1" customWidth="1"/>
    <col min="14602" max="14602" width="1.375" style="25" customWidth="1"/>
    <col min="14603" max="14603" width="9.375" style="25"/>
    <col min="14604" max="14604" width="13.375" style="25" bestFit="1" customWidth="1"/>
    <col min="14605" max="14847" width="9.375" style="25"/>
    <col min="14848" max="14848" width="12.375" style="25" customWidth="1"/>
    <col min="14849" max="14849" width="38" style="25" customWidth="1"/>
    <col min="14850" max="14850" width="2.375" style="25" customWidth="1"/>
    <col min="14851" max="14851" width="21.375" style="25" bestFit="1" customWidth="1"/>
    <col min="14852" max="14852" width="3.375" style="25" customWidth="1"/>
    <col min="14853" max="14853" width="21.375" style="25" bestFit="1" customWidth="1"/>
    <col min="14854" max="14854" width="3.375" style="25" customWidth="1"/>
    <col min="14855" max="14855" width="23" style="25" bestFit="1" customWidth="1"/>
    <col min="14856" max="14856" width="3.375" style="25" customWidth="1"/>
    <col min="14857" max="14857" width="23" style="25" bestFit="1" customWidth="1"/>
    <col min="14858" max="14858" width="1.375" style="25" customWidth="1"/>
    <col min="14859" max="14859" width="9.375" style="25"/>
    <col min="14860" max="14860" width="13.375" style="25" bestFit="1" customWidth="1"/>
    <col min="14861" max="15103" width="9.375" style="25"/>
    <col min="15104" max="15104" width="12.375" style="25" customWidth="1"/>
    <col min="15105" max="15105" width="38" style="25" customWidth="1"/>
    <col min="15106" max="15106" width="2.375" style="25" customWidth="1"/>
    <col min="15107" max="15107" width="21.375" style="25" bestFit="1" customWidth="1"/>
    <col min="15108" max="15108" width="3.375" style="25" customWidth="1"/>
    <col min="15109" max="15109" width="21.375" style="25" bestFit="1" customWidth="1"/>
    <col min="15110" max="15110" width="3.375" style="25" customWidth="1"/>
    <col min="15111" max="15111" width="23" style="25" bestFit="1" customWidth="1"/>
    <col min="15112" max="15112" width="3.375" style="25" customWidth="1"/>
    <col min="15113" max="15113" width="23" style="25" bestFit="1" customWidth="1"/>
    <col min="15114" max="15114" width="1.375" style="25" customWidth="1"/>
    <col min="15115" max="15115" width="9.375" style="25"/>
    <col min="15116" max="15116" width="13.375" style="25" bestFit="1" customWidth="1"/>
    <col min="15117" max="15359" width="9.375" style="25"/>
    <col min="15360" max="15360" width="12.375" style="25" customWidth="1"/>
    <col min="15361" max="15361" width="38" style="25" customWidth="1"/>
    <col min="15362" max="15362" width="2.375" style="25" customWidth="1"/>
    <col min="15363" max="15363" width="21.375" style="25" bestFit="1" customWidth="1"/>
    <col min="15364" max="15364" width="3.375" style="25" customWidth="1"/>
    <col min="15365" max="15365" width="21.375" style="25" bestFit="1" customWidth="1"/>
    <col min="15366" max="15366" width="3.375" style="25" customWidth="1"/>
    <col min="15367" max="15367" width="23" style="25" bestFit="1" customWidth="1"/>
    <col min="15368" max="15368" width="3.375" style="25" customWidth="1"/>
    <col min="15369" max="15369" width="23" style="25" bestFit="1" customWidth="1"/>
    <col min="15370" max="15370" width="1.375" style="25" customWidth="1"/>
    <col min="15371" max="15371" width="9.375" style="25"/>
    <col min="15372" max="15372" width="13.375" style="25" bestFit="1" customWidth="1"/>
    <col min="15373" max="15615" width="9.375" style="25"/>
    <col min="15616" max="15616" width="12.375" style="25" customWidth="1"/>
    <col min="15617" max="15617" width="38" style="25" customWidth="1"/>
    <col min="15618" max="15618" width="2.375" style="25" customWidth="1"/>
    <col min="15619" max="15619" width="21.375" style="25" bestFit="1" customWidth="1"/>
    <col min="15620" max="15620" width="3.375" style="25" customWidth="1"/>
    <col min="15621" max="15621" width="21.375" style="25" bestFit="1" customWidth="1"/>
    <col min="15622" max="15622" width="3.375" style="25" customWidth="1"/>
    <col min="15623" max="15623" width="23" style="25" bestFit="1" customWidth="1"/>
    <col min="15624" max="15624" width="3.375" style="25" customWidth="1"/>
    <col min="15625" max="15625" width="23" style="25" bestFit="1" customWidth="1"/>
    <col min="15626" max="15626" width="1.375" style="25" customWidth="1"/>
    <col min="15627" max="15627" width="9.375" style="25"/>
    <col min="15628" max="15628" width="13.375" style="25" bestFit="1" customWidth="1"/>
    <col min="15629" max="15871" width="9.375" style="25"/>
    <col min="15872" max="15872" width="12.375" style="25" customWidth="1"/>
    <col min="15873" max="15873" width="38" style="25" customWidth="1"/>
    <col min="15874" max="15874" width="2.375" style="25" customWidth="1"/>
    <col min="15875" max="15875" width="21.375" style="25" bestFit="1" customWidth="1"/>
    <col min="15876" max="15876" width="3.375" style="25" customWidth="1"/>
    <col min="15877" max="15877" width="21.375" style="25" bestFit="1" customWidth="1"/>
    <col min="15878" max="15878" width="3.375" style="25" customWidth="1"/>
    <col min="15879" max="15879" width="23" style="25" bestFit="1" customWidth="1"/>
    <col min="15880" max="15880" width="3.375" style="25" customWidth="1"/>
    <col min="15881" max="15881" width="23" style="25" bestFit="1" customWidth="1"/>
    <col min="15882" max="15882" width="1.375" style="25" customWidth="1"/>
    <col min="15883" max="15883" width="9.375" style="25"/>
    <col min="15884" max="15884" width="13.375" style="25" bestFit="1" customWidth="1"/>
    <col min="15885" max="16127" width="9.375" style="25"/>
    <col min="16128" max="16128" width="12.375" style="25" customWidth="1"/>
    <col min="16129" max="16129" width="38" style="25" customWidth="1"/>
    <col min="16130" max="16130" width="2.375" style="25" customWidth="1"/>
    <col min="16131" max="16131" width="21.375" style="25" bestFit="1" customWidth="1"/>
    <col min="16132" max="16132" width="3.375" style="25" customWidth="1"/>
    <col min="16133" max="16133" width="21.375" style="25" bestFit="1" customWidth="1"/>
    <col min="16134" max="16134" width="3.375" style="25" customWidth="1"/>
    <col min="16135" max="16135" width="23" style="25" bestFit="1" customWidth="1"/>
    <col min="16136" max="16136" width="3.375" style="25" customWidth="1"/>
    <col min="16137" max="16137" width="23" style="25" bestFit="1" customWidth="1"/>
    <col min="16138" max="16138" width="1.375" style="25" customWidth="1"/>
    <col min="16139" max="16139" width="9.375" style="25"/>
    <col min="16140" max="16140" width="13.375" style="25" bestFit="1" customWidth="1"/>
    <col min="16141" max="16384" width="9.375" style="25"/>
  </cols>
  <sheetData>
    <row r="1" spans="2:9" x14ac:dyDescent="0.2">
      <c r="B1" s="24" t="str">
        <f>'قائمة الدخل'!B1</f>
        <v>شركة حلول جنا للتطوير التقني والصناعي</v>
      </c>
      <c r="C1" s="24"/>
      <c r="D1" s="24"/>
      <c r="E1" s="54"/>
      <c r="F1" s="54"/>
      <c r="G1" s="54"/>
      <c r="H1" s="54"/>
      <c r="I1" s="54"/>
    </row>
    <row r="2" spans="2:9" x14ac:dyDescent="0.2">
      <c r="B2" s="31" t="str">
        <f>'قائمة الدخل'!B2</f>
        <v>شركة شخص واحد - شركــــــــــــــــــــــــة ذات مسئوليــــــــــــــــــــــــــــة محدودة أجنبية</v>
      </c>
      <c r="C2" s="24"/>
      <c r="D2" s="24"/>
      <c r="E2" s="54"/>
      <c r="F2" s="54"/>
      <c r="G2" s="54"/>
      <c r="H2" s="54"/>
      <c r="I2" s="54"/>
    </row>
    <row r="3" spans="2:9" x14ac:dyDescent="0.2">
      <c r="B3" s="26" t="s">
        <v>60</v>
      </c>
      <c r="C3" s="26"/>
      <c r="D3" s="26"/>
      <c r="E3" s="55"/>
      <c r="F3" s="55"/>
      <c r="G3" s="55"/>
      <c r="H3" s="55"/>
      <c r="I3" s="55"/>
    </row>
    <row r="4" spans="2:9" x14ac:dyDescent="0.2">
      <c r="B4" s="26" t="s">
        <v>143</v>
      </c>
      <c r="C4" s="26"/>
      <c r="D4" s="26"/>
      <c r="E4" s="55"/>
      <c r="F4" s="55"/>
      <c r="G4" s="55"/>
      <c r="H4" s="55"/>
      <c r="I4" s="55"/>
    </row>
    <row r="5" spans="2:9" x14ac:dyDescent="0.2">
      <c r="B5" s="32" t="s">
        <v>21</v>
      </c>
      <c r="C5" s="27"/>
      <c r="D5" s="27"/>
      <c r="E5" s="56"/>
      <c r="F5" s="56"/>
      <c r="G5" s="56"/>
      <c r="H5" s="56"/>
      <c r="I5" s="56"/>
    </row>
    <row r="6" spans="2:9" ht="9.75" customHeight="1" x14ac:dyDescent="0.2">
      <c r="B6" s="26"/>
      <c r="C6" s="26"/>
      <c r="E6" s="55"/>
      <c r="F6" s="55"/>
      <c r="G6" s="55"/>
      <c r="H6" s="55"/>
      <c r="I6" s="55"/>
    </row>
    <row r="7" spans="2:9" ht="19.5" customHeight="1" x14ac:dyDescent="0.2">
      <c r="B7" s="49"/>
      <c r="C7" s="57"/>
      <c r="D7" s="57"/>
      <c r="E7" s="57"/>
      <c r="F7" s="57"/>
      <c r="G7" s="59" t="s">
        <v>115</v>
      </c>
      <c r="H7" s="57"/>
    </row>
    <row r="8" spans="2:9" x14ac:dyDescent="0.2">
      <c r="C8" s="58" t="s">
        <v>4</v>
      </c>
      <c r="E8" s="58" t="s">
        <v>5</v>
      </c>
      <c r="G8" s="58" t="s">
        <v>116</v>
      </c>
      <c r="I8" s="58" t="s">
        <v>3</v>
      </c>
    </row>
    <row r="9" spans="2:9" x14ac:dyDescent="0.2">
      <c r="C9" s="59"/>
      <c r="D9" s="48"/>
      <c r="E9" s="59"/>
      <c r="F9" s="59"/>
      <c r="G9" s="59"/>
      <c r="H9" s="48"/>
      <c r="I9" s="59"/>
    </row>
    <row r="10" spans="2:9" ht="30.75" customHeight="1" x14ac:dyDescent="0.2">
      <c r="B10" s="26" t="s">
        <v>108</v>
      </c>
      <c r="C10" s="12">
        <v>300000</v>
      </c>
      <c r="D10" s="12"/>
      <c r="E10" s="12">
        <v>22609</v>
      </c>
      <c r="F10" s="12"/>
      <c r="G10" s="12">
        <v>-1453377</v>
      </c>
      <c r="H10" s="12"/>
      <c r="I10" s="12">
        <f>SUM(C10:G10)</f>
        <v>-1130768</v>
      </c>
    </row>
    <row r="11" spans="2:9" ht="31.5" customHeight="1" x14ac:dyDescent="0.2">
      <c r="B11" s="118" t="s">
        <v>117</v>
      </c>
      <c r="C11" s="14">
        <v>0</v>
      </c>
      <c r="D11" s="14"/>
      <c r="E11" s="14">
        <v>0</v>
      </c>
      <c r="F11" s="14"/>
      <c r="G11" s="61">
        <f>'قائمة الدخل'!G19</f>
        <v>46001</v>
      </c>
      <c r="H11" s="14"/>
      <c r="I11" s="62">
        <f t="shared" ref="I11:I20" si="0">SUM(C11:G11)</f>
        <v>46001</v>
      </c>
    </row>
    <row r="12" spans="2:9" ht="31.5" customHeight="1" x14ac:dyDescent="0.2">
      <c r="B12" s="63" t="s">
        <v>38</v>
      </c>
      <c r="C12" s="13">
        <v>0</v>
      </c>
      <c r="D12" s="13"/>
      <c r="E12" s="13">
        <v>0</v>
      </c>
      <c r="F12" s="13"/>
      <c r="G12" s="13">
        <v>0</v>
      </c>
      <c r="H12" s="13"/>
      <c r="I12" s="64">
        <f t="shared" si="0"/>
        <v>0</v>
      </c>
    </row>
    <row r="13" spans="2:9" ht="31.5" customHeight="1" x14ac:dyDescent="0.2">
      <c r="B13" s="26" t="s">
        <v>30</v>
      </c>
      <c r="C13" s="12">
        <f>SUM(C11:C12)</f>
        <v>0</v>
      </c>
      <c r="D13" s="12"/>
      <c r="E13" s="12">
        <f>SUM(E11:E12)</f>
        <v>0</v>
      </c>
      <c r="F13" s="12"/>
      <c r="G13" s="12">
        <f>SUM(G11:G12)</f>
        <v>46001</v>
      </c>
      <c r="H13" s="53"/>
      <c r="I13" s="52">
        <f t="shared" si="0"/>
        <v>46001</v>
      </c>
    </row>
    <row r="14" spans="2:9" ht="31.5" customHeight="1" thickBot="1" x14ac:dyDescent="0.25">
      <c r="B14" s="26" t="s">
        <v>74</v>
      </c>
      <c r="C14" s="16">
        <f>C10+C13</f>
        <v>300000</v>
      </c>
      <c r="D14" s="52"/>
      <c r="E14" s="16">
        <f>E10+E13</f>
        <v>22609</v>
      </c>
      <c r="F14" s="52"/>
      <c r="G14" s="16">
        <f>G10+G13</f>
        <v>-1407376</v>
      </c>
      <c r="H14" s="52"/>
      <c r="I14" s="16">
        <f t="shared" si="0"/>
        <v>-1084767</v>
      </c>
    </row>
    <row r="15" spans="2:9" ht="21" thickTop="1" x14ac:dyDescent="0.2">
      <c r="B15" s="26"/>
      <c r="C15" s="52"/>
      <c r="D15" s="52"/>
      <c r="E15" s="23"/>
      <c r="F15" s="52"/>
      <c r="G15" s="52"/>
      <c r="H15" s="52"/>
      <c r="I15" s="23"/>
    </row>
    <row r="16" spans="2:9" ht="30.75" customHeight="1" x14ac:dyDescent="0.2">
      <c r="B16" s="60" t="s">
        <v>234</v>
      </c>
      <c r="C16" s="14">
        <v>0</v>
      </c>
      <c r="D16" s="14"/>
      <c r="E16" s="14">
        <v>0</v>
      </c>
      <c r="F16" s="14"/>
      <c r="G16" s="106">
        <f>'قائمة الدخل'!E19</f>
        <v>8691.85</v>
      </c>
      <c r="H16" s="14"/>
      <c r="I16" s="62">
        <f t="shared" si="0"/>
        <v>8691.85</v>
      </c>
    </row>
    <row r="17" spans="2:9" ht="30.75" hidden="1" customHeight="1" x14ac:dyDescent="0.2">
      <c r="B17" s="103" t="s">
        <v>76</v>
      </c>
      <c r="C17" s="12">
        <v>0</v>
      </c>
      <c r="D17" s="12"/>
      <c r="E17" s="12">
        <v>0</v>
      </c>
      <c r="F17" s="12"/>
      <c r="G17" s="104">
        <v>0</v>
      </c>
      <c r="H17" s="12"/>
      <c r="I17" s="105">
        <f t="shared" si="0"/>
        <v>0</v>
      </c>
    </row>
    <row r="18" spans="2:9" ht="30.75" customHeight="1" x14ac:dyDescent="0.2">
      <c r="B18" s="63" t="s">
        <v>38</v>
      </c>
      <c r="C18" s="13">
        <v>0</v>
      </c>
      <c r="D18" s="13"/>
      <c r="E18" s="13">
        <v>0</v>
      </c>
      <c r="F18" s="13"/>
      <c r="G18" s="13">
        <v>0</v>
      </c>
      <c r="H18" s="13"/>
      <c r="I18" s="64">
        <f t="shared" si="0"/>
        <v>0</v>
      </c>
    </row>
    <row r="19" spans="2:9" ht="30.75" customHeight="1" x14ac:dyDescent="0.2">
      <c r="B19" s="26" t="s">
        <v>30</v>
      </c>
      <c r="C19" s="12">
        <f>SUM(C16:C18)</f>
        <v>0</v>
      </c>
      <c r="D19" s="12"/>
      <c r="E19" s="12">
        <f>SUM(E16:E18)</f>
        <v>0</v>
      </c>
      <c r="F19" s="12"/>
      <c r="G19" s="52">
        <f>SUM(G16:G18)</f>
        <v>8691.85</v>
      </c>
      <c r="H19" s="53"/>
      <c r="I19" s="52">
        <f t="shared" si="0"/>
        <v>8691.85</v>
      </c>
    </row>
    <row r="20" spans="2:9" ht="30.75" customHeight="1" thickBot="1" x14ac:dyDescent="0.25">
      <c r="B20" s="26" t="s">
        <v>144</v>
      </c>
      <c r="C20" s="16">
        <f>C14+C19</f>
        <v>300000</v>
      </c>
      <c r="D20" s="15"/>
      <c r="E20" s="16">
        <f>E14+E19</f>
        <v>22609</v>
      </c>
      <c r="F20" s="52"/>
      <c r="G20" s="16">
        <f>G14+G19</f>
        <v>-1398684.15</v>
      </c>
      <c r="H20" s="15"/>
      <c r="I20" s="16">
        <f t="shared" si="0"/>
        <v>-1076075.1499999999</v>
      </c>
    </row>
    <row r="21" spans="2:9" ht="21" thickTop="1" x14ac:dyDescent="0.2">
      <c r="C21" s="65"/>
      <c r="D21" s="65"/>
      <c r="E21" s="65"/>
      <c r="F21" s="65"/>
      <c r="G21" s="65"/>
      <c r="H21" s="65"/>
    </row>
    <row r="24" spans="2:9" ht="6.75" customHeight="1" x14ac:dyDescent="0.2"/>
    <row r="26" spans="2:9" x14ac:dyDescent="0.2">
      <c r="B26" s="154" t="s">
        <v>111</v>
      </c>
      <c r="C26" s="154"/>
      <c r="D26" s="154"/>
      <c r="E26" s="154"/>
      <c r="F26" s="154"/>
      <c r="G26" s="154"/>
      <c r="H26" s="154"/>
      <c r="I26" s="154"/>
    </row>
    <row r="27" spans="2:9" x14ac:dyDescent="0.2">
      <c r="B27" s="153">
        <v>7</v>
      </c>
      <c r="C27" s="153"/>
      <c r="D27" s="153"/>
      <c r="E27" s="153"/>
      <c r="F27" s="153"/>
      <c r="G27" s="153"/>
      <c r="H27" s="153"/>
      <c r="I27" s="153"/>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2">
    <mergeCell ref="B27:I27"/>
    <mergeCell ref="B26:I26"/>
  </mergeCells>
  <printOptions horizontalCentered="1"/>
  <pageMargins left="0.27559055118110237" right="0.23622047244094491" top="0.62992125984251968" bottom="0" header="0.27559055118110237" footer="0"/>
  <pageSetup paperSize="9" scale="85" firstPageNumber="5" orientation="landscape"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rightToLeft="1" topLeftCell="A4" zoomScale="90" zoomScaleNormal="90" zoomScaleSheetLayoutView="150" zoomScalePageLayoutView="90" workbookViewId="0">
      <selection activeCell="H17" sqref="H17"/>
    </sheetView>
  </sheetViews>
  <sheetFormatPr defaultColWidth="9.375" defaultRowHeight="20.25" x14ac:dyDescent="0.2"/>
  <cols>
    <col min="1" max="1" width="0.75" style="25" customWidth="1"/>
    <col min="2" max="2" width="46.875" style="25" customWidth="1"/>
    <col min="3" max="3" width="13.625" style="25" customWidth="1"/>
    <col min="4" max="4" width="1.625" style="25" customWidth="1"/>
    <col min="5" max="5" width="13.875" style="33" customWidth="1"/>
    <col min="6" max="6" width="2.125" style="25" customWidth="1"/>
    <col min="7" max="7" width="16.375" style="25" customWidth="1"/>
    <col min="8" max="8" width="14.375" style="25" bestFit="1" customWidth="1"/>
    <col min="9" max="251" width="9.375" style="25"/>
    <col min="252" max="252" width="12.375" style="25" customWidth="1"/>
    <col min="253" max="253" width="52.375" style="25" customWidth="1"/>
    <col min="254" max="254" width="1" style="25" customWidth="1"/>
    <col min="255" max="255" width="18.375" style="25" customWidth="1"/>
    <col min="256" max="256" width="1.375" style="25" customWidth="1"/>
    <col min="257" max="257" width="18.375" style="25" customWidth="1"/>
    <col min="258" max="258" width="1.375" style="25" customWidth="1"/>
    <col min="259" max="259" width="1" style="25" customWidth="1"/>
    <col min="260" max="260" width="1.375" style="25" customWidth="1"/>
    <col min="261" max="261" width="13.375" style="25" bestFit="1" customWidth="1"/>
    <col min="262" max="262" width="18.375" style="25" bestFit="1" customWidth="1"/>
    <col min="263" max="263" width="16.375" style="25" customWidth="1"/>
    <col min="264" max="264" width="14.375" style="25" bestFit="1" customWidth="1"/>
    <col min="265" max="507" width="9.375" style="25"/>
    <col min="508" max="508" width="12.375" style="25" customWidth="1"/>
    <col min="509" max="509" width="52.375" style="25" customWidth="1"/>
    <col min="510" max="510" width="1" style="25" customWidth="1"/>
    <col min="511" max="511" width="18.375" style="25" customWidth="1"/>
    <col min="512" max="512" width="1.375" style="25" customWidth="1"/>
    <col min="513" max="513" width="18.375" style="25" customWidth="1"/>
    <col min="514" max="514" width="1.375" style="25" customWidth="1"/>
    <col min="515" max="515" width="1" style="25" customWidth="1"/>
    <col min="516" max="516" width="1.375" style="25" customWidth="1"/>
    <col min="517" max="517" width="13.375" style="25" bestFit="1" customWidth="1"/>
    <col min="518" max="518" width="18.375" style="25" bestFit="1" customWidth="1"/>
    <col min="519" max="519" width="16.375" style="25" customWidth="1"/>
    <col min="520" max="520" width="14.375" style="25" bestFit="1" customWidth="1"/>
    <col min="521" max="763" width="9.375" style="25"/>
    <col min="764" max="764" width="12.375" style="25" customWidth="1"/>
    <col min="765" max="765" width="52.375" style="25" customWidth="1"/>
    <col min="766" max="766" width="1" style="25" customWidth="1"/>
    <col min="767" max="767" width="18.375" style="25" customWidth="1"/>
    <col min="768" max="768" width="1.375" style="25" customWidth="1"/>
    <col min="769" max="769" width="18.375" style="25" customWidth="1"/>
    <col min="770" max="770" width="1.375" style="25" customWidth="1"/>
    <col min="771" max="771" width="1" style="25" customWidth="1"/>
    <col min="772" max="772" width="1.375" style="25" customWidth="1"/>
    <col min="773" max="773" width="13.375" style="25" bestFit="1" customWidth="1"/>
    <col min="774" max="774" width="18.375" style="25" bestFit="1" customWidth="1"/>
    <col min="775" max="775" width="16.375" style="25" customWidth="1"/>
    <col min="776" max="776" width="14.375" style="25" bestFit="1" customWidth="1"/>
    <col min="777" max="1019" width="9.375" style="25"/>
    <col min="1020" max="1020" width="12.375" style="25" customWidth="1"/>
    <col min="1021" max="1021" width="52.375" style="25" customWidth="1"/>
    <col min="1022" max="1022" width="1" style="25" customWidth="1"/>
    <col min="1023" max="1023" width="18.375" style="25" customWidth="1"/>
    <col min="1024" max="1024" width="1.375" style="25" customWidth="1"/>
    <col min="1025" max="1025" width="18.375" style="25" customWidth="1"/>
    <col min="1026" max="1026" width="1.375" style="25" customWidth="1"/>
    <col min="1027" max="1027" width="1" style="25" customWidth="1"/>
    <col min="1028" max="1028" width="1.375" style="25" customWidth="1"/>
    <col min="1029" max="1029" width="13.375" style="25" bestFit="1" customWidth="1"/>
    <col min="1030" max="1030" width="18.375" style="25" bestFit="1" customWidth="1"/>
    <col min="1031" max="1031" width="16.375" style="25" customWidth="1"/>
    <col min="1032" max="1032" width="14.375" style="25" bestFit="1" customWidth="1"/>
    <col min="1033" max="1275" width="9.375" style="25"/>
    <col min="1276" max="1276" width="12.375" style="25" customWidth="1"/>
    <col min="1277" max="1277" width="52.375" style="25" customWidth="1"/>
    <col min="1278" max="1278" width="1" style="25" customWidth="1"/>
    <col min="1279" max="1279" width="18.375" style="25" customWidth="1"/>
    <col min="1280" max="1280" width="1.375" style="25" customWidth="1"/>
    <col min="1281" max="1281" width="18.375" style="25" customWidth="1"/>
    <col min="1282" max="1282" width="1.375" style="25" customWidth="1"/>
    <col min="1283" max="1283" width="1" style="25" customWidth="1"/>
    <col min="1284" max="1284" width="1.375" style="25" customWidth="1"/>
    <col min="1285" max="1285" width="13.375" style="25" bestFit="1" customWidth="1"/>
    <col min="1286" max="1286" width="18.375" style="25" bestFit="1" customWidth="1"/>
    <col min="1287" max="1287" width="16.375" style="25" customWidth="1"/>
    <col min="1288" max="1288" width="14.375" style="25" bestFit="1" customWidth="1"/>
    <col min="1289" max="1531" width="9.375" style="25"/>
    <col min="1532" max="1532" width="12.375" style="25" customWidth="1"/>
    <col min="1533" max="1533" width="52.375" style="25" customWidth="1"/>
    <col min="1534" max="1534" width="1" style="25" customWidth="1"/>
    <col min="1535" max="1535" width="18.375" style="25" customWidth="1"/>
    <col min="1536" max="1536" width="1.375" style="25" customWidth="1"/>
    <col min="1537" max="1537" width="18.375" style="25" customWidth="1"/>
    <col min="1538" max="1538" width="1.375" style="25" customWidth="1"/>
    <col min="1539" max="1539" width="1" style="25" customWidth="1"/>
    <col min="1540" max="1540" width="1.375" style="25" customWidth="1"/>
    <col min="1541" max="1541" width="13.375" style="25" bestFit="1" customWidth="1"/>
    <col min="1542" max="1542" width="18.375" style="25" bestFit="1" customWidth="1"/>
    <col min="1543" max="1543" width="16.375" style="25" customWidth="1"/>
    <col min="1544" max="1544" width="14.375" style="25" bestFit="1" customWidth="1"/>
    <col min="1545" max="1787" width="9.375" style="25"/>
    <col min="1788" max="1788" width="12.375" style="25" customWidth="1"/>
    <col min="1789" max="1789" width="52.375" style="25" customWidth="1"/>
    <col min="1790" max="1790" width="1" style="25" customWidth="1"/>
    <col min="1791" max="1791" width="18.375" style="25" customWidth="1"/>
    <col min="1792" max="1792" width="1.375" style="25" customWidth="1"/>
    <col min="1793" max="1793" width="18.375" style="25" customWidth="1"/>
    <col min="1794" max="1794" width="1.375" style="25" customWidth="1"/>
    <col min="1795" max="1795" width="1" style="25" customWidth="1"/>
    <col min="1796" max="1796" width="1.375" style="25" customWidth="1"/>
    <col min="1797" max="1797" width="13.375" style="25" bestFit="1" customWidth="1"/>
    <col min="1798" max="1798" width="18.375" style="25" bestFit="1" customWidth="1"/>
    <col min="1799" max="1799" width="16.375" style="25" customWidth="1"/>
    <col min="1800" max="1800" width="14.375" style="25" bestFit="1" customWidth="1"/>
    <col min="1801" max="2043" width="9.375" style="25"/>
    <col min="2044" max="2044" width="12.375" style="25" customWidth="1"/>
    <col min="2045" max="2045" width="52.375" style="25" customWidth="1"/>
    <col min="2046" max="2046" width="1" style="25" customWidth="1"/>
    <col min="2047" max="2047" width="18.375" style="25" customWidth="1"/>
    <col min="2048" max="2048" width="1.375" style="25" customWidth="1"/>
    <col min="2049" max="2049" width="18.375" style="25" customWidth="1"/>
    <col min="2050" max="2050" width="1.375" style="25" customWidth="1"/>
    <col min="2051" max="2051" width="1" style="25" customWidth="1"/>
    <col min="2052" max="2052" width="1.375" style="25" customWidth="1"/>
    <col min="2053" max="2053" width="13.375" style="25" bestFit="1" customWidth="1"/>
    <col min="2054" max="2054" width="18.375" style="25" bestFit="1" customWidth="1"/>
    <col min="2055" max="2055" width="16.375" style="25" customWidth="1"/>
    <col min="2056" max="2056" width="14.375" style="25" bestFit="1" customWidth="1"/>
    <col min="2057" max="2299" width="9.375" style="25"/>
    <col min="2300" max="2300" width="12.375" style="25" customWidth="1"/>
    <col min="2301" max="2301" width="52.375" style="25" customWidth="1"/>
    <col min="2302" max="2302" width="1" style="25" customWidth="1"/>
    <col min="2303" max="2303" width="18.375" style="25" customWidth="1"/>
    <col min="2304" max="2304" width="1.375" style="25" customWidth="1"/>
    <col min="2305" max="2305" width="18.375" style="25" customWidth="1"/>
    <col min="2306" max="2306" width="1.375" style="25" customWidth="1"/>
    <col min="2307" max="2307" width="1" style="25" customWidth="1"/>
    <col min="2308" max="2308" width="1.375" style="25" customWidth="1"/>
    <col min="2309" max="2309" width="13.375" style="25" bestFit="1" customWidth="1"/>
    <col min="2310" max="2310" width="18.375" style="25" bestFit="1" customWidth="1"/>
    <col min="2311" max="2311" width="16.375" style="25" customWidth="1"/>
    <col min="2312" max="2312" width="14.375" style="25" bestFit="1" customWidth="1"/>
    <col min="2313" max="2555" width="9.375" style="25"/>
    <col min="2556" max="2556" width="12.375" style="25" customWidth="1"/>
    <col min="2557" max="2557" width="52.375" style="25" customWidth="1"/>
    <col min="2558" max="2558" width="1" style="25" customWidth="1"/>
    <col min="2559" max="2559" width="18.375" style="25" customWidth="1"/>
    <col min="2560" max="2560" width="1.375" style="25" customWidth="1"/>
    <col min="2561" max="2561" width="18.375" style="25" customWidth="1"/>
    <col min="2562" max="2562" width="1.375" style="25" customWidth="1"/>
    <col min="2563" max="2563" width="1" style="25" customWidth="1"/>
    <col min="2564" max="2564" width="1.375" style="25" customWidth="1"/>
    <col min="2565" max="2565" width="13.375" style="25" bestFit="1" customWidth="1"/>
    <col min="2566" max="2566" width="18.375" style="25" bestFit="1" customWidth="1"/>
    <col min="2567" max="2567" width="16.375" style="25" customWidth="1"/>
    <col min="2568" max="2568" width="14.375" style="25" bestFit="1" customWidth="1"/>
    <col min="2569" max="2811" width="9.375" style="25"/>
    <col min="2812" max="2812" width="12.375" style="25" customWidth="1"/>
    <col min="2813" max="2813" width="52.375" style="25" customWidth="1"/>
    <col min="2814" max="2814" width="1" style="25" customWidth="1"/>
    <col min="2815" max="2815" width="18.375" style="25" customWidth="1"/>
    <col min="2816" max="2816" width="1.375" style="25" customWidth="1"/>
    <col min="2817" max="2817" width="18.375" style="25" customWidth="1"/>
    <col min="2818" max="2818" width="1.375" style="25" customWidth="1"/>
    <col min="2819" max="2819" width="1" style="25" customWidth="1"/>
    <col min="2820" max="2820" width="1.375" style="25" customWidth="1"/>
    <col min="2821" max="2821" width="13.375" style="25" bestFit="1" customWidth="1"/>
    <col min="2822" max="2822" width="18.375" style="25" bestFit="1" customWidth="1"/>
    <col min="2823" max="2823" width="16.375" style="25" customWidth="1"/>
    <col min="2824" max="2824" width="14.375" style="25" bestFit="1" customWidth="1"/>
    <col min="2825" max="3067" width="9.375" style="25"/>
    <col min="3068" max="3068" width="12.375" style="25" customWidth="1"/>
    <col min="3069" max="3069" width="52.375" style="25" customWidth="1"/>
    <col min="3070" max="3070" width="1" style="25" customWidth="1"/>
    <col min="3071" max="3071" width="18.375" style="25" customWidth="1"/>
    <col min="3072" max="3072" width="1.375" style="25" customWidth="1"/>
    <col min="3073" max="3073" width="18.375" style="25" customWidth="1"/>
    <col min="3074" max="3074" width="1.375" style="25" customWidth="1"/>
    <col min="3075" max="3075" width="1" style="25" customWidth="1"/>
    <col min="3076" max="3076" width="1.375" style="25" customWidth="1"/>
    <col min="3077" max="3077" width="13.375" style="25" bestFit="1" customWidth="1"/>
    <col min="3078" max="3078" width="18.375" style="25" bestFit="1" customWidth="1"/>
    <col min="3079" max="3079" width="16.375" style="25" customWidth="1"/>
    <col min="3080" max="3080" width="14.375" style="25" bestFit="1" customWidth="1"/>
    <col min="3081" max="3323" width="9.375" style="25"/>
    <col min="3324" max="3324" width="12.375" style="25" customWidth="1"/>
    <col min="3325" max="3325" width="52.375" style="25" customWidth="1"/>
    <col min="3326" max="3326" width="1" style="25" customWidth="1"/>
    <col min="3327" max="3327" width="18.375" style="25" customWidth="1"/>
    <col min="3328" max="3328" width="1.375" style="25" customWidth="1"/>
    <col min="3329" max="3329" width="18.375" style="25" customWidth="1"/>
    <col min="3330" max="3330" width="1.375" style="25" customWidth="1"/>
    <col min="3331" max="3331" width="1" style="25" customWidth="1"/>
    <col min="3332" max="3332" width="1.375" style="25" customWidth="1"/>
    <col min="3333" max="3333" width="13.375" style="25" bestFit="1" customWidth="1"/>
    <col min="3334" max="3334" width="18.375" style="25" bestFit="1" customWidth="1"/>
    <col min="3335" max="3335" width="16.375" style="25" customWidth="1"/>
    <col min="3336" max="3336" width="14.375" style="25" bestFit="1" customWidth="1"/>
    <col min="3337" max="3579" width="9.375" style="25"/>
    <col min="3580" max="3580" width="12.375" style="25" customWidth="1"/>
    <col min="3581" max="3581" width="52.375" style="25" customWidth="1"/>
    <col min="3582" max="3582" width="1" style="25" customWidth="1"/>
    <col min="3583" max="3583" width="18.375" style="25" customWidth="1"/>
    <col min="3584" max="3584" width="1.375" style="25" customWidth="1"/>
    <col min="3585" max="3585" width="18.375" style="25" customWidth="1"/>
    <col min="3586" max="3586" width="1.375" style="25" customWidth="1"/>
    <col min="3587" max="3587" width="1" style="25" customWidth="1"/>
    <col min="3588" max="3588" width="1.375" style="25" customWidth="1"/>
    <col min="3589" max="3589" width="13.375" style="25" bestFit="1" customWidth="1"/>
    <col min="3590" max="3590" width="18.375" style="25" bestFit="1" customWidth="1"/>
    <col min="3591" max="3591" width="16.375" style="25" customWidth="1"/>
    <col min="3592" max="3592" width="14.375" style="25" bestFit="1" customWidth="1"/>
    <col min="3593" max="3835" width="9.375" style="25"/>
    <col min="3836" max="3836" width="12.375" style="25" customWidth="1"/>
    <col min="3837" max="3837" width="52.375" style="25" customWidth="1"/>
    <col min="3838" max="3838" width="1" style="25" customWidth="1"/>
    <col min="3839" max="3839" width="18.375" style="25" customWidth="1"/>
    <col min="3840" max="3840" width="1.375" style="25" customWidth="1"/>
    <col min="3841" max="3841" width="18.375" style="25" customWidth="1"/>
    <col min="3842" max="3842" width="1.375" style="25" customWidth="1"/>
    <col min="3843" max="3843" width="1" style="25" customWidth="1"/>
    <col min="3844" max="3844" width="1.375" style="25" customWidth="1"/>
    <col min="3845" max="3845" width="13.375" style="25" bestFit="1" customWidth="1"/>
    <col min="3846" max="3846" width="18.375" style="25" bestFit="1" customWidth="1"/>
    <col min="3847" max="3847" width="16.375" style="25" customWidth="1"/>
    <col min="3848" max="3848" width="14.375" style="25" bestFit="1" customWidth="1"/>
    <col min="3849" max="4091" width="9.375" style="25"/>
    <col min="4092" max="4092" width="12.375" style="25" customWidth="1"/>
    <col min="4093" max="4093" width="52.375" style="25" customWidth="1"/>
    <col min="4094" max="4094" width="1" style="25" customWidth="1"/>
    <col min="4095" max="4095" width="18.375" style="25" customWidth="1"/>
    <col min="4096" max="4096" width="1.375" style="25" customWidth="1"/>
    <col min="4097" max="4097" width="18.375" style="25" customWidth="1"/>
    <col min="4098" max="4098" width="1.375" style="25" customWidth="1"/>
    <col min="4099" max="4099" width="1" style="25" customWidth="1"/>
    <col min="4100" max="4100" width="1.375" style="25" customWidth="1"/>
    <col min="4101" max="4101" width="13.375" style="25" bestFit="1" customWidth="1"/>
    <col min="4102" max="4102" width="18.375" style="25" bestFit="1" customWidth="1"/>
    <col min="4103" max="4103" width="16.375" style="25" customWidth="1"/>
    <col min="4104" max="4104" width="14.375" style="25" bestFit="1" customWidth="1"/>
    <col min="4105" max="4347" width="9.375" style="25"/>
    <col min="4348" max="4348" width="12.375" style="25" customWidth="1"/>
    <col min="4349" max="4349" width="52.375" style="25" customWidth="1"/>
    <col min="4350" max="4350" width="1" style="25" customWidth="1"/>
    <col min="4351" max="4351" width="18.375" style="25" customWidth="1"/>
    <col min="4352" max="4352" width="1.375" style="25" customWidth="1"/>
    <col min="4353" max="4353" width="18.375" style="25" customWidth="1"/>
    <col min="4354" max="4354" width="1.375" style="25" customWidth="1"/>
    <col min="4355" max="4355" width="1" style="25" customWidth="1"/>
    <col min="4356" max="4356" width="1.375" style="25" customWidth="1"/>
    <col min="4357" max="4357" width="13.375" style="25" bestFit="1" customWidth="1"/>
    <col min="4358" max="4358" width="18.375" style="25" bestFit="1" customWidth="1"/>
    <col min="4359" max="4359" width="16.375" style="25" customWidth="1"/>
    <col min="4360" max="4360" width="14.375" style="25" bestFit="1" customWidth="1"/>
    <col min="4361" max="4603" width="9.375" style="25"/>
    <col min="4604" max="4604" width="12.375" style="25" customWidth="1"/>
    <col min="4605" max="4605" width="52.375" style="25" customWidth="1"/>
    <col min="4606" max="4606" width="1" style="25" customWidth="1"/>
    <col min="4607" max="4607" width="18.375" style="25" customWidth="1"/>
    <col min="4608" max="4608" width="1.375" style="25" customWidth="1"/>
    <col min="4609" max="4609" width="18.375" style="25" customWidth="1"/>
    <col min="4610" max="4610" width="1.375" style="25" customWidth="1"/>
    <col min="4611" max="4611" width="1" style="25" customWidth="1"/>
    <col min="4612" max="4612" width="1.375" style="25" customWidth="1"/>
    <col min="4613" max="4613" width="13.375" style="25" bestFit="1" customWidth="1"/>
    <col min="4614" max="4614" width="18.375" style="25" bestFit="1" customWidth="1"/>
    <col min="4615" max="4615" width="16.375" style="25" customWidth="1"/>
    <col min="4616" max="4616" width="14.375" style="25" bestFit="1" customWidth="1"/>
    <col min="4617" max="4859" width="9.375" style="25"/>
    <col min="4860" max="4860" width="12.375" style="25" customWidth="1"/>
    <col min="4861" max="4861" width="52.375" style="25" customWidth="1"/>
    <col min="4862" max="4862" width="1" style="25" customWidth="1"/>
    <col min="4863" max="4863" width="18.375" style="25" customWidth="1"/>
    <col min="4864" max="4864" width="1.375" style="25" customWidth="1"/>
    <col min="4865" max="4865" width="18.375" style="25" customWidth="1"/>
    <col min="4866" max="4866" width="1.375" style="25" customWidth="1"/>
    <col min="4867" max="4867" width="1" style="25" customWidth="1"/>
    <col min="4868" max="4868" width="1.375" style="25" customWidth="1"/>
    <col min="4869" max="4869" width="13.375" style="25" bestFit="1" customWidth="1"/>
    <col min="4870" max="4870" width="18.375" style="25" bestFit="1" customWidth="1"/>
    <col min="4871" max="4871" width="16.375" style="25" customWidth="1"/>
    <col min="4872" max="4872" width="14.375" style="25" bestFit="1" customWidth="1"/>
    <col min="4873" max="5115" width="9.375" style="25"/>
    <col min="5116" max="5116" width="12.375" style="25" customWidth="1"/>
    <col min="5117" max="5117" width="52.375" style="25" customWidth="1"/>
    <col min="5118" max="5118" width="1" style="25" customWidth="1"/>
    <col min="5119" max="5119" width="18.375" style="25" customWidth="1"/>
    <col min="5120" max="5120" width="1.375" style="25" customWidth="1"/>
    <col min="5121" max="5121" width="18.375" style="25" customWidth="1"/>
    <col min="5122" max="5122" width="1.375" style="25" customWidth="1"/>
    <col min="5123" max="5123" width="1" style="25" customWidth="1"/>
    <col min="5124" max="5124" width="1.375" style="25" customWidth="1"/>
    <col min="5125" max="5125" width="13.375" style="25" bestFit="1" customWidth="1"/>
    <col min="5126" max="5126" width="18.375" style="25" bestFit="1" customWidth="1"/>
    <col min="5127" max="5127" width="16.375" style="25" customWidth="1"/>
    <col min="5128" max="5128" width="14.375" style="25" bestFit="1" customWidth="1"/>
    <col min="5129" max="5371" width="9.375" style="25"/>
    <col min="5372" max="5372" width="12.375" style="25" customWidth="1"/>
    <col min="5373" max="5373" width="52.375" style="25" customWidth="1"/>
    <col min="5374" max="5374" width="1" style="25" customWidth="1"/>
    <col min="5375" max="5375" width="18.375" style="25" customWidth="1"/>
    <col min="5376" max="5376" width="1.375" style="25" customWidth="1"/>
    <col min="5377" max="5377" width="18.375" style="25" customWidth="1"/>
    <col min="5378" max="5378" width="1.375" style="25" customWidth="1"/>
    <col min="5379" max="5379" width="1" style="25" customWidth="1"/>
    <col min="5380" max="5380" width="1.375" style="25" customWidth="1"/>
    <col min="5381" max="5381" width="13.375" style="25" bestFit="1" customWidth="1"/>
    <col min="5382" max="5382" width="18.375" style="25" bestFit="1" customWidth="1"/>
    <col min="5383" max="5383" width="16.375" style="25" customWidth="1"/>
    <col min="5384" max="5384" width="14.375" style="25" bestFit="1" customWidth="1"/>
    <col min="5385" max="5627" width="9.375" style="25"/>
    <col min="5628" max="5628" width="12.375" style="25" customWidth="1"/>
    <col min="5629" max="5629" width="52.375" style="25" customWidth="1"/>
    <col min="5630" max="5630" width="1" style="25" customWidth="1"/>
    <col min="5631" max="5631" width="18.375" style="25" customWidth="1"/>
    <col min="5632" max="5632" width="1.375" style="25" customWidth="1"/>
    <col min="5633" max="5633" width="18.375" style="25" customWidth="1"/>
    <col min="5634" max="5634" width="1.375" style="25" customWidth="1"/>
    <col min="5635" max="5635" width="1" style="25" customWidth="1"/>
    <col min="5636" max="5636" width="1.375" style="25" customWidth="1"/>
    <col min="5637" max="5637" width="13.375" style="25" bestFit="1" customWidth="1"/>
    <col min="5638" max="5638" width="18.375" style="25" bestFit="1" customWidth="1"/>
    <col min="5639" max="5639" width="16.375" style="25" customWidth="1"/>
    <col min="5640" max="5640" width="14.375" style="25" bestFit="1" customWidth="1"/>
    <col min="5641" max="5883" width="9.375" style="25"/>
    <col min="5884" max="5884" width="12.375" style="25" customWidth="1"/>
    <col min="5885" max="5885" width="52.375" style="25" customWidth="1"/>
    <col min="5886" max="5886" width="1" style="25" customWidth="1"/>
    <col min="5887" max="5887" width="18.375" style="25" customWidth="1"/>
    <col min="5888" max="5888" width="1.375" style="25" customWidth="1"/>
    <col min="5889" max="5889" width="18.375" style="25" customWidth="1"/>
    <col min="5890" max="5890" width="1.375" style="25" customWidth="1"/>
    <col min="5891" max="5891" width="1" style="25" customWidth="1"/>
    <col min="5892" max="5892" width="1.375" style="25" customWidth="1"/>
    <col min="5893" max="5893" width="13.375" style="25" bestFit="1" customWidth="1"/>
    <col min="5894" max="5894" width="18.375" style="25" bestFit="1" customWidth="1"/>
    <col min="5895" max="5895" width="16.375" style="25" customWidth="1"/>
    <col min="5896" max="5896" width="14.375" style="25" bestFit="1" customWidth="1"/>
    <col min="5897" max="6139" width="9.375" style="25"/>
    <col min="6140" max="6140" width="12.375" style="25" customWidth="1"/>
    <col min="6141" max="6141" width="52.375" style="25" customWidth="1"/>
    <col min="6142" max="6142" width="1" style="25" customWidth="1"/>
    <col min="6143" max="6143" width="18.375" style="25" customWidth="1"/>
    <col min="6144" max="6144" width="1.375" style="25" customWidth="1"/>
    <col min="6145" max="6145" width="18.375" style="25" customWidth="1"/>
    <col min="6146" max="6146" width="1.375" style="25" customWidth="1"/>
    <col min="6147" max="6147" width="1" style="25" customWidth="1"/>
    <col min="6148" max="6148" width="1.375" style="25" customWidth="1"/>
    <col min="6149" max="6149" width="13.375" style="25" bestFit="1" customWidth="1"/>
    <col min="6150" max="6150" width="18.375" style="25" bestFit="1" customWidth="1"/>
    <col min="6151" max="6151" width="16.375" style="25" customWidth="1"/>
    <col min="6152" max="6152" width="14.375" style="25" bestFit="1" customWidth="1"/>
    <col min="6153" max="6395" width="9.375" style="25"/>
    <col min="6396" max="6396" width="12.375" style="25" customWidth="1"/>
    <col min="6397" max="6397" width="52.375" style="25" customWidth="1"/>
    <col min="6398" max="6398" width="1" style="25" customWidth="1"/>
    <col min="6399" max="6399" width="18.375" style="25" customWidth="1"/>
    <col min="6400" max="6400" width="1.375" style="25" customWidth="1"/>
    <col min="6401" max="6401" width="18.375" style="25" customWidth="1"/>
    <col min="6402" max="6402" width="1.375" style="25" customWidth="1"/>
    <col min="6403" max="6403" width="1" style="25" customWidth="1"/>
    <col min="6404" max="6404" width="1.375" style="25" customWidth="1"/>
    <col min="6405" max="6405" width="13.375" style="25" bestFit="1" customWidth="1"/>
    <col min="6406" max="6406" width="18.375" style="25" bestFit="1" customWidth="1"/>
    <col min="6407" max="6407" width="16.375" style="25" customWidth="1"/>
    <col min="6408" max="6408" width="14.375" style="25" bestFit="1" customWidth="1"/>
    <col min="6409" max="6651" width="9.375" style="25"/>
    <col min="6652" max="6652" width="12.375" style="25" customWidth="1"/>
    <col min="6653" max="6653" width="52.375" style="25" customWidth="1"/>
    <col min="6654" max="6654" width="1" style="25" customWidth="1"/>
    <col min="6655" max="6655" width="18.375" style="25" customWidth="1"/>
    <col min="6656" max="6656" width="1.375" style="25" customWidth="1"/>
    <col min="6657" max="6657" width="18.375" style="25" customWidth="1"/>
    <col min="6658" max="6658" width="1.375" style="25" customWidth="1"/>
    <col min="6659" max="6659" width="1" style="25" customWidth="1"/>
    <col min="6660" max="6660" width="1.375" style="25" customWidth="1"/>
    <col min="6661" max="6661" width="13.375" style="25" bestFit="1" customWidth="1"/>
    <col min="6662" max="6662" width="18.375" style="25" bestFit="1" customWidth="1"/>
    <col min="6663" max="6663" width="16.375" style="25" customWidth="1"/>
    <col min="6664" max="6664" width="14.375" style="25" bestFit="1" customWidth="1"/>
    <col min="6665" max="6907" width="9.375" style="25"/>
    <col min="6908" max="6908" width="12.375" style="25" customWidth="1"/>
    <col min="6909" max="6909" width="52.375" style="25" customWidth="1"/>
    <col min="6910" max="6910" width="1" style="25" customWidth="1"/>
    <col min="6911" max="6911" width="18.375" style="25" customWidth="1"/>
    <col min="6912" max="6912" width="1.375" style="25" customWidth="1"/>
    <col min="6913" max="6913" width="18.375" style="25" customWidth="1"/>
    <col min="6914" max="6914" width="1.375" style="25" customWidth="1"/>
    <col min="6915" max="6915" width="1" style="25" customWidth="1"/>
    <col min="6916" max="6916" width="1.375" style="25" customWidth="1"/>
    <col min="6917" max="6917" width="13.375" style="25" bestFit="1" customWidth="1"/>
    <col min="6918" max="6918" width="18.375" style="25" bestFit="1" customWidth="1"/>
    <col min="6919" max="6919" width="16.375" style="25" customWidth="1"/>
    <col min="6920" max="6920" width="14.375" style="25" bestFit="1" customWidth="1"/>
    <col min="6921" max="7163" width="9.375" style="25"/>
    <col min="7164" max="7164" width="12.375" style="25" customWidth="1"/>
    <col min="7165" max="7165" width="52.375" style="25" customWidth="1"/>
    <col min="7166" max="7166" width="1" style="25" customWidth="1"/>
    <col min="7167" max="7167" width="18.375" style="25" customWidth="1"/>
    <col min="7168" max="7168" width="1.375" style="25" customWidth="1"/>
    <col min="7169" max="7169" width="18.375" style="25" customWidth="1"/>
    <col min="7170" max="7170" width="1.375" style="25" customWidth="1"/>
    <col min="7171" max="7171" width="1" style="25" customWidth="1"/>
    <col min="7172" max="7172" width="1.375" style="25" customWidth="1"/>
    <col min="7173" max="7173" width="13.375" style="25" bestFit="1" customWidth="1"/>
    <col min="7174" max="7174" width="18.375" style="25" bestFit="1" customWidth="1"/>
    <col min="7175" max="7175" width="16.375" style="25" customWidth="1"/>
    <col min="7176" max="7176" width="14.375" style="25" bestFit="1" customWidth="1"/>
    <col min="7177" max="7419" width="9.375" style="25"/>
    <col min="7420" max="7420" width="12.375" style="25" customWidth="1"/>
    <col min="7421" max="7421" width="52.375" style="25" customWidth="1"/>
    <col min="7422" max="7422" width="1" style="25" customWidth="1"/>
    <col min="7423" max="7423" width="18.375" style="25" customWidth="1"/>
    <col min="7424" max="7424" width="1.375" style="25" customWidth="1"/>
    <col min="7425" max="7425" width="18.375" style="25" customWidth="1"/>
    <col min="7426" max="7426" width="1.375" style="25" customWidth="1"/>
    <col min="7427" max="7427" width="1" style="25" customWidth="1"/>
    <col min="7428" max="7428" width="1.375" style="25" customWidth="1"/>
    <col min="7429" max="7429" width="13.375" style="25" bestFit="1" customWidth="1"/>
    <col min="7430" max="7430" width="18.375" style="25" bestFit="1" customWidth="1"/>
    <col min="7431" max="7431" width="16.375" style="25" customWidth="1"/>
    <col min="7432" max="7432" width="14.375" style="25" bestFit="1" customWidth="1"/>
    <col min="7433" max="7675" width="9.375" style="25"/>
    <col min="7676" max="7676" width="12.375" style="25" customWidth="1"/>
    <col min="7677" max="7677" width="52.375" style="25" customWidth="1"/>
    <col min="7678" max="7678" width="1" style="25" customWidth="1"/>
    <col min="7679" max="7679" width="18.375" style="25" customWidth="1"/>
    <col min="7680" max="7680" width="1.375" style="25" customWidth="1"/>
    <col min="7681" max="7681" width="18.375" style="25" customWidth="1"/>
    <col min="7682" max="7682" width="1.375" style="25" customWidth="1"/>
    <col min="7683" max="7683" width="1" style="25" customWidth="1"/>
    <col min="7684" max="7684" width="1.375" style="25" customWidth="1"/>
    <col min="7685" max="7685" width="13.375" style="25" bestFit="1" customWidth="1"/>
    <col min="7686" max="7686" width="18.375" style="25" bestFit="1" customWidth="1"/>
    <col min="7687" max="7687" width="16.375" style="25" customWidth="1"/>
    <col min="7688" max="7688" width="14.375" style="25" bestFit="1" customWidth="1"/>
    <col min="7689" max="7931" width="9.375" style="25"/>
    <col min="7932" max="7932" width="12.375" style="25" customWidth="1"/>
    <col min="7933" max="7933" width="52.375" style="25" customWidth="1"/>
    <col min="7934" max="7934" width="1" style="25" customWidth="1"/>
    <col min="7935" max="7935" width="18.375" style="25" customWidth="1"/>
    <col min="7936" max="7936" width="1.375" style="25" customWidth="1"/>
    <col min="7937" max="7937" width="18.375" style="25" customWidth="1"/>
    <col min="7938" max="7938" width="1.375" style="25" customWidth="1"/>
    <col min="7939" max="7939" width="1" style="25" customWidth="1"/>
    <col min="7940" max="7940" width="1.375" style="25" customWidth="1"/>
    <col min="7941" max="7941" width="13.375" style="25" bestFit="1" customWidth="1"/>
    <col min="7942" max="7942" width="18.375" style="25" bestFit="1" customWidth="1"/>
    <col min="7943" max="7943" width="16.375" style="25" customWidth="1"/>
    <col min="7944" max="7944" width="14.375" style="25" bestFit="1" customWidth="1"/>
    <col min="7945" max="8187" width="9.375" style="25"/>
    <col min="8188" max="8188" width="12.375" style="25" customWidth="1"/>
    <col min="8189" max="8189" width="52.375" style="25" customWidth="1"/>
    <col min="8190" max="8190" width="1" style="25" customWidth="1"/>
    <col min="8191" max="8191" width="18.375" style="25" customWidth="1"/>
    <col min="8192" max="8192" width="1.375" style="25" customWidth="1"/>
    <col min="8193" max="8193" width="18.375" style="25" customWidth="1"/>
    <col min="8194" max="8194" width="1.375" style="25" customWidth="1"/>
    <col min="8195" max="8195" width="1" style="25" customWidth="1"/>
    <col min="8196" max="8196" width="1.375" style="25" customWidth="1"/>
    <col min="8197" max="8197" width="13.375" style="25" bestFit="1" customWidth="1"/>
    <col min="8198" max="8198" width="18.375" style="25" bestFit="1" customWidth="1"/>
    <col min="8199" max="8199" width="16.375" style="25" customWidth="1"/>
    <col min="8200" max="8200" width="14.375" style="25" bestFit="1" customWidth="1"/>
    <col min="8201" max="8443" width="9.375" style="25"/>
    <col min="8444" max="8444" width="12.375" style="25" customWidth="1"/>
    <col min="8445" max="8445" width="52.375" style="25" customWidth="1"/>
    <col min="8446" max="8446" width="1" style="25" customWidth="1"/>
    <col min="8447" max="8447" width="18.375" style="25" customWidth="1"/>
    <col min="8448" max="8448" width="1.375" style="25" customWidth="1"/>
    <col min="8449" max="8449" width="18.375" style="25" customWidth="1"/>
    <col min="8450" max="8450" width="1.375" style="25" customWidth="1"/>
    <col min="8451" max="8451" width="1" style="25" customWidth="1"/>
    <col min="8452" max="8452" width="1.375" style="25" customWidth="1"/>
    <col min="8453" max="8453" width="13.375" style="25" bestFit="1" customWidth="1"/>
    <col min="8454" max="8454" width="18.375" style="25" bestFit="1" customWidth="1"/>
    <col min="8455" max="8455" width="16.375" style="25" customWidth="1"/>
    <col min="8456" max="8456" width="14.375" style="25" bestFit="1" customWidth="1"/>
    <col min="8457" max="8699" width="9.375" style="25"/>
    <col min="8700" max="8700" width="12.375" style="25" customWidth="1"/>
    <col min="8701" max="8701" width="52.375" style="25" customWidth="1"/>
    <col min="8702" max="8702" width="1" style="25" customWidth="1"/>
    <col min="8703" max="8703" width="18.375" style="25" customWidth="1"/>
    <col min="8704" max="8704" width="1.375" style="25" customWidth="1"/>
    <col min="8705" max="8705" width="18.375" style="25" customWidth="1"/>
    <col min="8706" max="8706" width="1.375" style="25" customWidth="1"/>
    <col min="8707" max="8707" width="1" style="25" customWidth="1"/>
    <col min="8708" max="8708" width="1.375" style="25" customWidth="1"/>
    <col min="8709" max="8709" width="13.375" style="25" bestFit="1" customWidth="1"/>
    <col min="8710" max="8710" width="18.375" style="25" bestFit="1" customWidth="1"/>
    <col min="8711" max="8711" width="16.375" style="25" customWidth="1"/>
    <col min="8712" max="8712" width="14.375" style="25" bestFit="1" customWidth="1"/>
    <col min="8713" max="8955" width="9.375" style="25"/>
    <col min="8956" max="8956" width="12.375" style="25" customWidth="1"/>
    <col min="8957" max="8957" width="52.375" style="25" customWidth="1"/>
    <col min="8958" max="8958" width="1" style="25" customWidth="1"/>
    <col min="8959" max="8959" width="18.375" style="25" customWidth="1"/>
    <col min="8960" max="8960" width="1.375" style="25" customWidth="1"/>
    <col min="8961" max="8961" width="18.375" style="25" customWidth="1"/>
    <col min="8962" max="8962" width="1.375" style="25" customWidth="1"/>
    <col min="8963" max="8963" width="1" style="25" customWidth="1"/>
    <col min="8964" max="8964" width="1.375" style="25" customWidth="1"/>
    <col min="8965" max="8965" width="13.375" style="25" bestFit="1" customWidth="1"/>
    <col min="8966" max="8966" width="18.375" style="25" bestFit="1" customWidth="1"/>
    <col min="8967" max="8967" width="16.375" style="25" customWidth="1"/>
    <col min="8968" max="8968" width="14.375" style="25" bestFit="1" customWidth="1"/>
    <col min="8969" max="9211" width="9.375" style="25"/>
    <col min="9212" max="9212" width="12.375" style="25" customWidth="1"/>
    <col min="9213" max="9213" width="52.375" style="25" customWidth="1"/>
    <col min="9214" max="9214" width="1" style="25" customWidth="1"/>
    <col min="9215" max="9215" width="18.375" style="25" customWidth="1"/>
    <col min="9216" max="9216" width="1.375" style="25" customWidth="1"/>
    <col min="9217" max="9217" width="18.375" style="25" customWidth="1"/>
    <col min="9218" max="9218" width="1.375" style="25" customWidth="1"/>
    <col min="9219" max="9219" width="1" style="25" customWidth="1"/>
    <col min="9220" max="9220" width="1.375" style="25" customWidth="1"/>
    <col min="9221" max="9221" width="13.375" style="25" bestFit="1" customWidth="1"/>
    <col min="9222" max="9222" width="18.375" style="25" bestFit="1" customWidth="1"/>
    <col min="9223" max="9223" width="16.375" style="25" customWidth="1"/>
    <col min="9224" max="9224" width="14.375" style="25" bestFit="1" customWidth="1"/>
    <col min="9225" max="9467" width="9.375" style="25"/>
    <col min="9468" max="9468" width="12.375" style="25" customWidth="1"/>
    <col min="9469" max="9469" width="52.375" style="25" customWidth="1"/>
    <col min="9470" max="9470" width="1" style="25" customWidth="1"/>
    <col min="9471" max="9471" width="18.375" style="25" customWidth="1"/>
    <col min="9472" max="9472" width="1.375" style="25" customWidth="1"/>
    <col min="9473" max="9473" width="18.375" style="25" customWidth="1"/>
    <col min="9474" max="9474" width="1.375" style="25" customWidth="1"/>
    <col min="9475" max="9475" width="1" style="25" customWidth="1"/>
    <col min="9476" max="9476" width="1.375" style="25" customWidth="1"/>
    <col min="9477" max="9477" width="13.375" style="25" bestFit="1" customWidth="1"/>
    <col min="9478" max="9478" width="18.375" style="25" bestFit="1" customWidth="1"/>
    <col min="9479" max="9479" width="16.375" style="25" customWidth="1"/>
    <col min="9480" max="9480" width="14.375" style="25" bestFit="1" customWidth="1"/>
    <col min="9481" max="9723" width="9.375" style="25"/>
    <col min="9724" max="9724" width="12.375" style="25" customWidth="1"/>
    <col min="9725" max="9725" width="52.375" style="25" customWidth="1"/>
    <col min="9726" max="9726" width="1" style="25" customWidth="1"/>
    <col min="9727" max="9727" width="18.375" style="25" customWidth="1"/>
    <col min="9728" max="9728" width="1.375" style="25" customWidth="1"/>
    <col min="9729" max="9729" width="18.375" style="25" customWidth="1"/>
    <col min="9730" max="9730" width="1.375" style="25" customWidth="1"/>
    <col min="9731" max="9731" width="1" style="25" customWidth="1"/>
    <col min="9732" max="9732" width="1.375" style="25" customWidth="1"/>
    <col min="9733" max="9733" width="13.375" style="25" bestFit="1" customWidth="1"/>
    <col min="9734" max="9734" width="18.375" style="25" bestFit="1" customWidth="1"/>
    <col min="9735" max="9735" width="16.375" style="25" customWidth="1"/>
    <col min="9736" max="9736" width="14.375" style="25" bestFit="1" customWidth="1"/>
    <col min="9737" max="9979" width="9.375" style="25"/>
    <col min="9980" max="9980" width="12.375" style="25" customWidth="1"/>
    <col min="9981" max="9981" width="52.375" style="25" customWidth="1"/>
    <col min="9982" max="9982" width="1" style="25" customWidth="1"/>
    <col min="9983" max="9983" width="18.375" style="25" customWidth="1"/>
    <col min="9984" max="9984" width="1.375" style="25" customWidth="1"/>
    <col min="9985" max="9985" width="18.375" style="25" customWidth="1"/>
    <col min="9986" max="9986" width="1.375" style="25" customWidth="1"/>
    <col min="9987" max="9987" width="1" style="25" customWidth="1"/>
    <col min="9988" max="9988" width="1.375" style="25" customWidth="1"/>
    <col min="9989" max="9989" width="13.375" style="25" bestFit="1" customWidth="1"/>
    <col min="9990" max="9990" width="18.375" style="25" bestFit="1" customWidth="1"/>
    <col min="9991" max="9991" width="16.375" style="25" customWidth="1"/>
    <col min="9992" max="9992" width="14.375" style="25" bestFit="1" customWidth="1"/>
    <col min="9993" max="10235" width="9.375" style="25"/>
    <col min="10236" max="10236" width="12.375" style="25" customWidth="1"/>
    <col min="10237" max="10237" width="52.375" style="25" customWidth="1"/>
    <col min="10238" max="10238" width="1" style="25" customWidth="1"/>
    <col min="10239" max="10239" width="18.375" style="25" customWidth="1"/>
    <col min="10240" max="10240" width="1.375" style="25" customWidth="1"/>
    <col min="10241" max="10241" width="18.375" style="25" customWidth="1"/>
    <col min="10242" max="10242" width="1.375" style="25" customWidth="1"/>
    <col min="10243" max="10243" width="1" style="25" customWidth="1"/>
    <col min="10244" max="10244" width="1.375" style="25" customWidth="1"/>
    <col min="10245" max="10245" width="13.375" style="25" bestFit="1" customWidth="1"/>
    <col min="10246" max="10246" width="18.375" style="25" bestFit="1" customWidth="1"/>
    <col min="10247" max="10247" width="16.375" style="25" customWidth="1"/>
    <col min="10248" max="10248" width="14.375" style="25" bestFit="1" customWidth="1"/>
    <col min="10249" max="10491" width="9.375" style="25"/>
    <col min="10492" max="10492" width="12.375" style="25" customWidth="1"/>
    <col min="10493" max="10493" width="52.375" style="25" customWidth="1"/>
    <col min="10494" max="10494" width="1" style="25" customWidth="1"/>
    <col min="10495" max="10495" width="18.375" style="25" customWidth="1"/>
    <col min="10496" max="10496" width="1.375" style="25" customWidth="1"/>
    <col min="10497" max="10497" width="18.375" style="25" customWidth="1"/>
    <col min="10498" max="10498" width="1.375" style="25" customWidth="1"/>
    <col min="10499" max="10499" width="1" style="25" customWidth="1"/>
    <col min="10500" max="10500" width="1.375" style="25" customWidth="1"/>
    <col min="10501" max="10501" width="13.375" style="25" bestFit="1" customWidth="1"/>
    <col min="10502" max="10502" width="18.375" style="25" bestFit="1" customWidth="1"/>
    <col min="10503" max="10503" width="16.375" style="25" customWidth="1"/>
    <col min="10504" max="10504" width="14.375" style="25" bestFit="1" customWidth="1"/>
    <col min="10505" max="10747" width="9.375" style="25"/>
    <col min="10748" max="10748" width="12.375" style="25" customWidth="1"/>
    <col min="10749" max="10749" width="52.375" style="25" customWidth="1"/>
    <col min="10750" max="10750" width="1" style="25" customWidth="1"/>
    <col min="10751" max="10751" width="18.375" style="25" customWidth="1"/>
    <col min="10752" max="10752" width="1.375" style="25" customWidth="1"/>
    <col min="10753" max="10753" width="18.375" style="25" customWidth="1"/>
    <col min="10754" max="10754" width="1.375" style="25" customWidth="1"/>
    <col min="10755" max="10755" width="1" style="25" customWidth="1"/>
    <col min="10756" max="10756" width="1.375" style="25" customWidth="1"/>
    <col min="10757" max="10757" width="13.375" style="25" bestFit="1" customWidth="1"/>
    <col min="10758" max="10758" width="18.375" style="25" bestFit="1" customWidth="1"/>
    <col min="10759" max="10759" width="16.375" style="25" customWidth="1"/>
    <col min="10760" max="10760" width="14.375" style="25" bestFit="1" customWidth="1"/>
    <col min="10761" max="11003" width="9.375" style="25"/>
    <col min="11004" max="11004" width="12.375" style="25" customWidth="1"/>
    <col min="11005" max="11005" width="52.375" style="25" customWidth="1"/>
    <col min="11006" max="11006" width="1" style="25" customWidth="1"/>
    <col min="11007" max="11007" width="18.375" style="25" customWidth="1"/>
    <col min="11008" max="11008" width="1.375" style="25" customWidth="1"/>
    <col min="11009" max="11009" width="18.375" style="25" customWidth="1"/>
    <col min="11010" max="11010" width="1.375" style="25" customWidth="1"/>
    <col min="11011" max="11011" width="1" style="25" customWidth="1"/>
    <col min="11012" max="11012" width="1.375" style="25" customWidth="1"/>
    <col min="11013" max="11013" width="13.375" style="25" bestFit="1" customWidth="1"/>
    <col min="11014" max="11014" width="18.375" style="25" bestFit="1" customWidth="1"/>
    <col min="11015" max="11015" width="16.375" style="25" customWidth="1"/>
    <col min="11016" max="11016" width="14.375" style="25" bestFit="1" customWidth="1"/>
    <col min="11017" max="11259" width="9.375" style="25"/>
    <col min="11260" max="11260" width="12.375" style="25" customWidth="1"/>
    <col min="11261" max="11261" width="52.375" style="25" customWidth="1"/>
    <col min="11262" max="11262" width="1" style="25" customWidth="1"/>
    <col min="11263" max="11263" width="18.375" style="25" customWidth="1"/>
    <col min="11264" max="11264" width="1.375" style="25" customWidth="1"/>
    <col min="11265" max="11265" width="18.375" style="25" customWidth="1"/>
    <col min="11266" max="11266" width="1.375" style="25" customWidth="1"/>
    <col min="11267" max="11267" width="1" style="25" customWidth="1"/>
    <col min="11268" max="11268" width="1.375" style="25" customWidth="1"/>
    <col min="11269" max="11269" width="13.375" style="25" bestFit="1" customWidth="1"/>
    <col min="11270" max="11270" width="18.375" style="25" bestFit="1" customWidth="1"/>
    <col min="11271" max="11271" width="16.375" style="25" customWidth="1"/>
    <col min="11272" max="11272" width="14.375" style="25" bestFit="1" customWidth="1"/>
    <col min="11273" max="11515" width="9.375" style="25"/>
    <col min="11516" max="11516" width="12.375" style="25" customWidth="1"/>
    <col min="11517" max="11517" width="52.375" style="25" customWidth="1"/>
    <col min="11518" max="11518" width="1" style="25" customWidth="1"/>
    <col min="11519" max="11519" width="18.375" style="25" customWidth="1"/>
    <col min="11520" max="11520" width="1.375" style="25" customWidth="1"/>
    <col min="11521" max="11521" width="18.375" style="25" customWidth="1"/>
    <col min="11522" max="11522" width="1.375" style="25" customWidth="1"/>
    <col min="11523" max="11523" width="1" style="25" customWidth="1"/>
    <col min="11524" max="11524" width="1.375" style="25" customWidth="1"/>
    <col min="11525" max="11525" width="13.375" style="25" bestFit="1" customWidth="1"/>
    <col min="11526" max="11526" width="18.375" style="25" bestFit="1" customWidth="1"/>
    <col min="11527" max="11527" width="16.375" style="25" customWidth="1"/>
    <col min="11528" max="11528" width="14.375" style="25" bestFit="1" customWidth="1"/>
    <col min="11529" max="11771" width="9.375" style="25"/>
    <col min="11772" max="11772" width="12.375" style="25" customWidth="1"/>
    <col min="11773" max="11773" width="52.375" style="25" customWidth="1"/>
    <col min="11774" max="11774" width="1" style="25" customWidth="1"/>
    <col min="11775" max="11775" width="18.375" style="25" customWidth="1"/>
    <col min="11776" max="11776" width="1.375" style="25" customWidth="1"/>
    <col min="11777" max="11777" width="18.375" style="25" customWidth="1"/>
    <col min="11778" max="11778" width="1.375" style="25" customWidth="1"/>
    <col min="11779" max="11779" width="1" style="25" customWidth="1"/>
    <col min="11780" max="11780" width="1.375" style="25" customWidth="1"/>
    <col min="11781" max="11781" width="13.375" style="25" bestFit="1" customWidth="1"/>
    <col min="11782" max="11782" width="18.375" style="25" bestFit="1" customWidth="1"/>
    <col min="11783" max="11783" width="16.375" style="25" customWidth="1"/>
    <col min="11784" max="11784" width="14.375" style="25" bestFit="1" customWidth="1"/>
    <col min="11785" max="12027" width="9.375" style="25"/>
    <col min="12028" max="12028" width="12.375" style="25" customWidth="1"/>
    <col min="12029" max="12029" width="52.375" style="25" customWidth="1"/>
    <col min="12030" max="12030" width="1" style="25" customWidth="1"/>
    <col min="12031" max="12031" width="18.375" style="25" customWidth="1"/>
    <col min="12032" max="12032" width="1.375" style="25" customWidth="1"/>
    <col min="12033" max="12033" width="18.375" style="25" customWidth="1"/>
    <col min="12034" max="12034" width="1.375" style="25" customWidth="1"/>
    <col min="12035" max="12035" width="1" style="25" customWidth="1"/>
    <col min="12036" max="12036" width="1.375" style="25" customWidth="1"/>
    <col min="12037" max="12037" width="13.375" style="25" bestFit="1" customWidth="1"/>
    <col min="12038" max="12038" width="18.375" style="25" bestFit="1" customWidth="1"/>
    <col min="12039" max="12039" width="16.375" style="25" customWidth="1"/>
    <col min="12040" max="12040" width="14.375" style="25" bestFit="1" customWidth="1"/>
    <col min="12041" max="12283" width="9.375" style="25"/>
    <col min="12284" max="12284" width="12.375" style="25" customWidth="1"/>
    <col min="12285" max="12285" width="52.375" style="25" customWidth="1"/>
    <col min="12286" max="12286" width="1" style="25" customWidth="1"/>
    <col min="12287" max="12287" width="18.375" style="25" customWidth="1"/>
    <col min="12288" max="12288" width="1.375" style="25" customWidth="1"/>
    <col min="12289" max="12289" width="18.375" style="25" customWidth="1"/>
    <col min="12290" max="12290" width="1.375" style="25" customWidth="1"/>
    <col min="12291" max="12291" width="1" style="25" customWidth="1"/>
    <col min="12292" max="12292" width="1.375" style="25" customWidth="1"/>
    <col min="12293" max="12293" width="13.375" style="25" bestFit="1" customWidth="1"/>
    <col min="12294" max="12294" width="18.375" style="25" bestFit="1" customWidth="1"/>
    <col min="12295" max="12295" width="16.375" style="25" customWidth="1"/>
    <col min="12296" max="12296" width="14.375" style="25" bestFit="1" customWidth="1"/>
    <col min="12297" max="12539" width="9.375" style="25"/>
    <col min="12540" max="12540" width="12.375" style="25" customWidth="1"/>
    <col min="12541" max="12541" width="52.375" style="25" customWidth="1"/>
    <col min="12542" max="12542" width="1" style="25" customWidth="1"/>
    <col min="12543" max="12543" width="18.375" style="25" customWidth="1"/>
    <col min="12544" max="12544" width="1.375" style="25" customWidth="1"/>
    <col min="12545" max="12545" width="18.375" style="25" customWidth="1"/>
    <col min="12546" max="12546" width="1.375" style="25" customWidth="1"/>
    <col min="12547" max="12547" width="1" style="25" customWidth="1"/>
    <col min="12548" max="12548" width="1.375" style="25" customWidth="1"/>
    <col min="12549" max="12549" width="13.375" style="25" bestFit="1" customWidth="1"/>
    <col min="12550" max="12550" width="18.375" style="25" bestFit="1" customWidth="1"/>
    <col min="12551" max="12551" width="16.375" style="25" customWidth="1"/>
    <col min="12552" max="12552" width="14.375" style="25" bestFit="1" customWidth="1"/>
    <col min="12553" max="12795" width="9.375" style="25"/>
    <col min="12796" max="12796" width="12.375" style="25" customWidth="1"/>
    <col min="12797" max="12797" width="52.375" style="25" customWidth="1"/>
    <col min="12798" max="12798" width="1" style="25" customWidth="1"/>
    <col min="12799" max="12799" width="18.375" style="25" customWidth="1"/>
    <col min="12800" max="12800" width="1.375" style="25" customWidth="1"/>
    <col min="12801" max="12801" width="18.375" style="25" customWidth="1"/>
    <col min="12802" max="12802" width="1.375" style="25" customWidth="1"/>
    <col min="12803" max="12803" width="1" style="25" customWidth="1"/>
    <col min="12804" max="12804" width="1.375" style="25" customWidth="1"/>
    <col min="12805" max="12805" width="13.375" style="25" bestFit="1" customWidth="1"/>
    <col min="12806" max="12806" width="18.375" style="25" bestFit="1" customWidth="1"/>
    <col min="12807" max="12807" width="16.375" style="25" customWidth="1"/>
    <col min="12808" max="12808" width="14.375" style="25" bestFit="1" customWidth="1"/>
    <col min="12809" max="13051" width="9.375" style="25"/>
    <col min="13052" max="13052" width="12.375" style="25" customWidth="1"/>
    <col min="13053" max="13053" width="52.375" style="25" customWidth="1"/>
    <col min="13054" max="13054" width="1" style="25" customWidth="1"/>
    <col min="13055" max="13055" width="18.375" style="25" customWidth="1"/>
    <col min="13056" max="13056" width="1.375" style="25" customWidth="1"/>
    <col min="13057" max="13057" width="18.375" style="25" customWidth="1"/>
    <col min="13058" max="13058" width="1.375" style="25" customWidth="1"/>
    <col min="13059" max="13059" width="1" style="25" customWidth="1"/>
    <col min="13060" max="13060" width="1.375" style="25" customWidth="1"/>
    <col min="13061" max="13061" width="13.375" style="25" bestFit="1" customWidth="1"/>
    <col min="13062" max="13062" width="18.375" style="25" bestFit="1" customWidth="1"/>
    <col min="13063" max="13063" width="16.375" style="25" customWidth="1"/>
    <col min="13064" max="13064" width="14.375" style="25" bestFit="1" customWidth="1"/>
    <col min="13065" max="13307" width="9.375" style="25"/>
    <col min="13308" max="13308" width="12.375" style="25" customWidth="1"/>
    <col min="13309" max="13309" width="52.375" style="25" customWidth="1"/>
    <col min="13310" max="13310" width="1" style="25" customWidth="1"/>
    <col min="13311" max="13311" width="18.375" style="25" customWidth="1"/>
    <col min="13312" max="13312" width="1.375" style="25" customWidth="1"/>
    <col min="13313" max="13313" width="18.375" style="25" customWidth="1"/>
    <col min="13314" max="13314" width="1.375" style="25" customWidth="1"/>
    <col min="13315" max="13315" width="1" style="25" customWidth="1"/>
    <col min="13316" max="13316" width="1.375" style="25" customWidth="1"/>
    <col min="13317" max="13317" width="13.375" style="25" bestFit="1" customWidth="1"/>
    <col min="13318" max="13318" width="18.375" style="25" bestFit="1" customWidth="1"/>
    <col min="13319" max="13319" width="16.375" style="25" customWidth="1"/>
    <col min="13320" max="13320" width="14.375" style="25" bestFit="1" customWidth="1"/>
    <col min="13321" max="13563" width="9.375" style="25"/>
    <col min="13564" max="13564" width="12.375" style="25" customWidth="1"/>
    <col min="13565" max="13565" width="52.375" style="25" customWidth="1"/>
    <col min="13566" max="13566" width="1" style="25" customWidth="1"/>
    <col min="13567" max="13567" width="18.375" style="25" customWidth="1"/>
    <col min="13568" max="13568" width="1.375" style="25" customWidth="1"/>
    <col min="13569" max="13569" width="18.375" style="25" customWidth="1"/>
    <col min="13570" max="13570" width="1.375" style="25" customWidth="1"/>
    <col min="13571" max="13571" width="1" style="25" customWidth="1"/>
    <col min="13572" max="13572" width="1.375" style="25" customWidth="1"/>
    <col min="13573" max="13573" width="13.375" style="25" bestFit="1" customWidth="1"/>
    <col min="13574" max="13574" width="18.375" style="25" bestFit="1" customWidth="1"/>
    <col min="13575" max="13575" width="16.375" style="25" customWidth="1"/>
    <col min="13576" max="13576" width="14.375" style="25" bestFit="1" customWidth="1"/>
    <col min="13577" max="13819" width="9.375" style="25"/>
    <col min="13820" max="13820" width="12.375" style="25" customWidth="1"/>
    <col min="13821" max="13821" width="52.375" style="25" customWidth="1"/>
    <col min="13822" max="13822" width="1" style="25" customWidth="1"/>
    <col min="13823" max="13823" width="18.375" style="25" customWidth="1"/>
    <col min="13824" max="13824" width="1.375" style="25" customWidth="1"/>
    <col min="13825" max="13825" width="18.375" style="25" customWidth="1"/>
    <col min="13826" max="13826" width="1.375" style="25" customWidth="1"/>
    <col min="13827" max="13827" width="1" style="25" customWidth="1"/>
    <col min="13828" max="13828" width="1.375" style="25" customWidth="1"/>
    <col min="13829" max="13829" width="13.375" style="25" bestFit="1" customWidth="1"/>
    <col min="13830" max="13830" width="18.375" style="25" bestFit="1" customWidth="1"/>
    <col min="13831" max="13831" width="16.375" style="25" customWidth="1"/>
    <col min="13832" max="13832" width="14.375" style="25" bestFit="1" customWidth="1"/>
    <col min="13833" max="14075" width="9.375" style="25"/>
    <col min="14076" max="14076" width="12.375" style="25" customWidth="1"/>
    <col min="14077" max="14077" width="52.375" style="25" customWidth="1"/>
    <col min="14078" max="14078" width="1" style="25" customWidth="1"/>
    <col min="14079" max="14079" width="18.375" style="25" customWidth="1"/>
    <col min="14080" max="14080" width="1.375" style="25" customWidth="1"/>
    <col min="14081" max="14081" width="18.375" style="25" customWidth="1"/>
    <col min="14082" max="14082" width="1.375" style="25" customWidth="1"/>
    <col min="14083" max="14083" width="1" style="25" customWidth="1"/>
    <col min="14084" max="14084" width="1.375" style="25" customWidth="1"/>
    <col min="14085" max="14085" width="13.375" style="25" bestFit="1" customWidth="1"/>
    <col min="14086" max="14086" width="18.375" style="25" bestFit="1" customWidth="1"/>
    <col min="14087" max="14087" width="16.375" style="25" customWidth="1"/>
    <col min="14088" max="14088" width="14.375" style="25" bestFit="1" customWidth="1"/>
    <col min="14089" max="14331" width="9.375" style="25"/>
    <col min="14332" max="14332" width="12.375" style="25" customWidth="1"/>
    <col min="14333" max="14333" width="52.375" style="25" customWidth="1"/>
    <col min="14334" max="14334" width="1" style="25" customWidth="1"/>
    <col min="14335" max="14335" width="18.375" style="25" customWidth="1"/>
    <col min="14336" max="14336" width="1.375" style="25" customWidth="1"/>
    <col min="14337" max="14337" width="18.375" style="25" customWidth="1"/>
    <col min="14338" max="14338" width="1.375" style="25" customWidth="1"/>
    <col min="14339" max="14339" width="1" style="25" customWidth="1"/>
    <col min="14340" max="14340" width="1.375" style="25" customWidth="1"/>
    <col min="14341" max="14341" width="13.375" style="25" bestFit="1" customWidth="1"/>
    <col min="14342" max="14342" width="18.375" style="25" bestFit="1" customWidth="1"/>
    <col min="14343" max="14343" width="16.375" style="25" customWidth="1"/>
    <col min="14344" max="14344" width="14.375" style="25" bestFit="1" customWidth="1"/>
    <col min="14345" max="14587" width="9.375" style="25"/>
    <col min="14588" max="14588" width="12.375" style="25" customWidth="1"/>
    <col min="14589" max="14589" width="52.375" style="25" customWidth="1"/>
    <col min="14590" max="14590" width="1" style="25" customWidth="1"/>
    <col min="14591" max="14591" width="18.375" style="25" customWidth="1"/>
    <col min="14592" max="14592" width="1.375" style="25" customWidth="1"/>
    <col min="14593" max="14593" width="18.375" style="25" customWidth="1"/>
    <col min="14594" max="14594" width="1.375" style="25" customWidth="1"/>
    <col min="14595" max="14595" width="1" style="25" customWidth="1"/>
    <col min="14596" max="14596" width="1.375" style="25" customWidth="1"/>
    <col min="14597" max="14597" width="13.375" style="25" bestFit="1" customWidth="1"/>
    <col min="14598" max="14598" width="18.375" style="25" bestFit="1" customWidth="1"/>
    <col min="14599" max="14599" width="16.375" style="25" customWidth="1"/>
    <col min="14600" max="14600" width="14.375" style="25" bestFit="1" customWidth="1"/>
    <col min="14601" max="14843" width="9.375" style="25"/>
    <col min="14844" max="14844" width="12.375" style="25" customWidth="1"/>
    <col min="14845" max="14845" width="52.375" style="25" customWidth="1"/>
    <col min="14846" max="14846" width="1" style="25" customWidth="1"/>
    <col min="14847" max="14847" width="18.375" style="25" customWidth="1"/>
    <col min="14848" max="14848" width="1.375" style="25" customWidth="1"/>
    <col min="14849" max="14849" width="18.375" style="25" customWidth="1"/>
    <col min="14850" max="14850" width="1.375" style="25" customWidth="1"/>
    <col min="14851" max="14851" width="1" style="25" customWidth="1"/>
    <col min="14852" max="14852" width="1.375" style="25" customWidth="1"/>
    <col min="14853" max="14853" width="13.375" style="25" bestFit="1" customWidth="1"/>
    <col min="14854" max="14854" width="18.375" style="25" bestFit="1" customWidth="1"/>
    <col min="14855" max="14855" width="16.375" style="25" customWidth="1"/>
    <col min="14856" max="14856" width="14.375" style="25" bestFit="1" customWidth="1"/>
    <col min="14857" max="15099" width="9.375" style="25"/>
    <col min="15100" max="15100" width="12.375" style="25" customWidth="1"/>
    <col min="15101" max="15101" width="52.375" style="25" customWidth="1"/>
    <col min="15102" max="15102" width="1" style="25" customWidth="1"/>
    <col min="15103" max="15103" width="18.375" style="25" customWidth="1"/>
    <col min="15104" max="15104" width="1.375" style="25" customWidth="1"/>
    <col min="15105" max="15105" width="18.375" style="25" customWidth="1"/>
    <col min="15106" max="15106" width="1.375" style="25" customWidth="1"/>
    <col min="15107" max="15107" width="1" style="25" customWidth="1"/>
    <col min="15108" max="15108" width="1.375" style="25" customWidth="1"/>
    <col min="15109" max="15109" width="13.375" style="25" bestFit="1" customWidth="1"/>
    <col min="15110" max="15110" width="18.375" style="25" bestFit="1" customWidth="1"/>
    <col min="15111" max="15111" width="16.375" style="25" customWidth="1"/>
    <col min="15112" max="15112" width="14.375" style="25" bestFit="1" customWidth="1"/>
    <col min="15113" max="15355" width="9.375" style="25"/>
    <col min="15356" max="15356" width="12.375" style="25" customWidth="1"/>
    <col min="15357" max="15357" width="52.375" style="25" customWidth="1"/>
    <col min="15358" max="15358" width="1" style="25" customWidth="1"/>
    <col min="15359" max="15359" width="18.375" style="25" customWidth="1"/>
    <col min="15360" max="15360" width="1.375" style="25" customWidth="1"/>
    <col min="15361" max="15361" width="18.375" style="25" customWidth="1"/>
    <col min="15362" max="15362" width="1.375" style="25" customWidth="1"/>
    <col min="15363" max="15363" width="1" style="25" customWidth="1"/>
    <col min="15364" max="15364" width="1.375" style="25" customWidth="1"/>
    <col min="15365" max="15365" width="13.375" style="25" bestFit="1" customWidth="1"/>
    <col min="15366" max="15366" width="18.375" style="25" bestFit="1" customWidth="1"/>
    <col min="15367" max="15367" width="16.375" style="25" customWidth="1"/>
    <col min="15368" max="15368" width="14.375" style="25" bestFit="1" customWidth="1"/>
    <col min="15369" max="15611" width="9.375" style="25"/>
    <col min="15612" max="15612" width="12.375" style="25" customWidth="1"/>
    <col min="15613" max="15613" width="52.375" style="25" customWidth="1"/>
    <col min="15614" max="15614" width="1" style="25" customWidth="1"/>
    <col min="15615" max="15615" width="18.375" style="25" customWidth="1"/>
    <col min="15616" max="15616" width="1.375" style="25" customWidth="1"/>
    <col min="15617" max="15617" width="18.375" style="25" customWidth="1"/>
    <col min="15618" max="15618" width="1.375" style="25" customWidth="1"/>
    <col min="15619" max="15619" width="1" style="25" customWidth="1"/>
    <col min="15620" max="15620" width="1.375" style="25" customWidth="1"/>
    <col min="15621" max="15621" width="13.375" style="25" bestFit="1" customWidth="1"/>
    <col min="15622" max="15622" width="18.375" style="25" bestFit="1" customWidth="1"/>
    <col min="15623" max="15623" width="16.375" style="25" customWidth="1"/>
    <col min="15624" max="15624" width="14.375" style="25" bestFit="1" customWidth="1"/>
    <col min="15625" max="15867" width="9.375" style="25"/>
    <col min="15868" max="15868" width="12.375" style="25" customWidth="1"/>
    <col min="15869" max="15869" width="52.375" style="25" customWidth="1"/>
    <col min="15870" max="15870" width="1" style="25" customWidth="1"/>
    <col min="15871" max="15871" width="18.375" style="25" customWidth="1"/>
    <col min="15872" max="15872" width="1.375" style="25" customWidth="1"/>
    <col min="15873" max="15873" width="18.375" style="25" customWidth="1"/>
    <col min="15874" max="15874" width="1.375" style="25" customWidth="1"/>
    <col min="15875" max="15875" width="1" style="25" customWidth="1"/>
    <col min="15876" max="15876" width="1.375" style="25" customWidth="1"/>
    <col min="15877" max="15877" width="13.375" style="25" bestFit="1" customWidth="1"/>
    <col min="15878" max="15878" width="18.375" style="25" bestFit="1" customWidth="1"/>
    <col min="15879" max="15879" width="16.375" style="25" customWidth="1"/>
    <col min="15880" max="15880" width="14.375" style="25" bestFit="1" customWidth="1"/>
    <col min="15881" max="16123" width="9.375" style="25"/>
    <col min="16124" max="16124" width="12.375" style="25" customWidth="1"/>
    <col min="16125" max="16125" width="52.375" style="25" customWidth="1"/>
    <col min="16126" max="16126" width="1" style="25" customWidth="1"/>
    <col min="16127" max="16127" width="18.375" style="25" customWidth="1"/>
    <col min="16128" max="16128" width="1.375" style="25" customWidth="1"/>
    <col min="16129" max="16129" width="18.375" style="25" customWidth="1"/>
    <col min="16130" max="16130" width="1.375" style="25" customWidth="1"/>
    <col min="16131" max="16131" width="1" style="25" customWidth="1"/>
    <col min="16132" max="16132" width="1.375" style="25" customWidth="1"/>
    <col min="16133" max="16133" width="13.375" style="25" bestFit="1" customWidth="1"/>
    <col min="16134" max="16134" width="18.375" style="25" bestFit="1" customWidth="1"/>
    <col min="16135" max="16135" width="16.375" style="25" customWidth="1"/>
    <col min="16136" max="16136" width="14.375" style="25" bestFit="1" customWidth="1"/>
    <col min="16137" max="16384" width="9.375" style="25"/>
  </cols>
  <sheetData>
    <row r="1" spans="1:6" x14ac:dyDescent="0.2">
      <c r="B1" s="24" t="str">
        <f>'قائمة الدخل'!B1:G1</f>
        <v>شركة حلول جنا للتطوير التقني والصناعي</v>
      </c>
      <c r="C1" s="24"/>
      <c r="D1" s="24"/>
      <c r="E1" s="24"/>
    </row>
    <row r="2" spans="1:6" x14ac:dyDescent="0.2">
      <c r="B2" s="31" t="str">
        <f>'قائمة الدخل'!B2:G2</f>
        <v>شركة شخص واحد - شركــــــــــــــــــــــــة ذات مسئوليــــــــــــــــــــــــــــة محدودة أجنبية</v>
      </c>
      <c r="C2" s="31"/>
      <c r="D2" s="31"/>
      <c r="E2" s="31"/>
    </row>
    <row r="3" spans="1:6" x14ac:dyDescent="0.2">
      <c r="B3" s="26" t="s">
        <v>61</v>
      </c>
      <c r="C3" s="26"/>
      <c r="D3" s="26"/>
      <c r="E3" s="26"/>
    </row>
    <row r="4" spans="1:6" x14ac:dyDescent="0.2">
      <c r="B4" s="26" t="s">
        <v>145</v>
      </c>
      <c r="C4" s="26"/>
      <c r="D4" s="26"/>
      <c r="E4" s="26"/>
    </row>
    <row r="5" spans="1:6" x14ac:dyDescent="0.2">
      <c r="B5" s="32" t="s">
        <v>19</v>
      </c>
      <c r="C5" s="32"/>
      <c r="D5" s="32"/>
      <c r="E5" s="27"/>
    </row>
    <row r="6" spans="1:6" ht="9" customHeight="1" x14ac:dyDescent="0.2">
      <c r="B6" s="26"/>
      <c r="C6" s="26"/>
      <c r="D6" s="26"/>
      <c r="E6" s="26"/>
    </row>
    <row r="7" spans="1:6" x14ac:dyDescent="0.2">
      <c r="B7" s="49"/>
      <c r="C7" s="58" t="str">
        <f>'المركز المالي'!E8</f>
        <v>31 ديسمبر 2023م</v>
      </c>
      <c r="E7" s="58" t="str">
        <f>'المركز المالي'!G8</f>
        <v>31 ديسمبر 2022م</v>
      </c>
    </row>
    <row r="8" spans="1:6" x14ac:dyDescent="0.2">
      <c r="B8" s="79" t="s">
        <v>22</v>
      </c>
      <c r="C8" s="111"/>
      <c r="D8" s="100"/>
      <c r="E8" s="111"/>
    </row>
    <row r="9" spans="1:6" x14ac:dyDescent="0.2">
      <c r="B9" s="19" t="s">
        <v>238</v>
      </c>
      <c r="C9" s="12">
        <f>'قائمة الدخل'!E19</f>
        <v>8691.85</v>
      </c>
      <c r="D9" s="3"/>
      <c r="E9" s="12">
        <f>'قائمة الدخل'!G19</f>
        <v>46001</v>
      </c>
    </row>
    <row r="10" spans="1:6" s="50" customFormat="1" x14ac:dyDescent="0.5">
      <c r="A10" s="25"/>
      <c r="B10" s="80" t="s">
        <v>64</v>
      </c>
      <c r="C10" s="7"/>
      <c r="D10" s="7"/>
      <c r="E10" s="7"/>
      <c r="F10" s="25"/>
    </row>
    <row r="11" spans="1:6" s="50" customFormat="1" x14ac:dyDescent="0.5">
      <c r="A11" s="25"/>
      <c r="B11" s="19" t="s">
        <v>109</v>
      </c>
      <c r="C11" s="3">
        <f>-'قائمة الدخل'!E16</f>
        <v>1617.15</v>
      </c>
      <c r="D11" s="7"/>
      <c r="E11" s="3">
        <v>11262</v>
      </c>
      <c r="F11" s="25"/>
    </row>
    <row r="12" spans="1:6" s="50" customFormat="1" x14ac:dyDescent="0.5">
      <c r="A12" s="25"/>
      <c r="B12" s="19" t="s">
        <v>23</v>
      </c>
      <c r="C12" s="3">
        <f>'10-11-12-13'!F9</f>
        <v>21093</v>
      </c>
      <c r="D12" s="7"/>
      <c r="E12" s="3">
        <v>22312</v>
      </c>
      <c r="F12" s="25"/>
    </row>
    <row r="13" spans="1:6" s="50" customFormat="1" x14ac:dyDescent="0.5">
      <c r="A13" s="25"/>
      <c r="B13" s="18"/>
      <c r="C13" s="22">
        <f>SUM(C9:C12)</f>
        <v>31402</v>
      </c>
      <c r="D13" s="7"/>
      <c r="E13" s="22">
        <f>SUM(E9:E12)</f>
        <v>79575</v>
      </c>
      <c r="F13" s="25"/>
    </row>
    <row r="14" spans="1:6" s="51" customFormat="1" ht="11.25" customHeight="1" x14ac:dyDescent="0.2">
      <c r="A14" s="25"/>
      <c r="B14" s="19"/>
      <c r="C14" s="11"/>
      <c r="D14" s="3"/>
      <c r="E14" s="11"/>
      <c r="F14" s="25"/>
    </row>
    <row r="15" spans="1:6" x14ac:dyDescent="0.2">
      <c r="B15" s="80" t="s">
        <v>24</v>
      </c>
      <c r="C15" s="11"/>
      <c r="D15" s="3"/>
      <c r="E15" s="11"/>
    </row>
    <row r="16" spans="1:6" x14ac:dyDescent="0.2">
      <c r="B16" s="19" t="s">
        <v>39</v>
      </c>
      <c r="C16" s="3">
        <f>'المركز المالي'!G11-'المركز المالي'!E11</f>
        <v>-64264</v>
      </c>
      <c r="D16" s="10"/>
      <c r="E16" s="3">
        <v>15691</v>
      </c>
    </row>
    <row r="17" spans="1:6" x14ac:dyDescent="0.2">
      <c r="B17" s="19" t="s">
        <v>65</v>
      </c>
      <c r="C17" s="3">
        <f>'المركز المالي'!G12-'المركز المالي'!E12</f>
        <v>14817</v>
      </c>
      <c r="D17" s="10"/>
      <c r="E17" s="3">
        <v>-75224</v>
      </c>
    </row>
    <row r="18" spans="1:6" x14ac:dyDescent="0.2">
      <c r="B18" s="19" t="s">
        <v>40</v>
      </c>
      <c r="C18" s="3">
        <f>'المركز المالي'!J18</f>
        <v>340637</v>
      </c>
      <c r="D18" s="10"/>
      <c r="E18" s="3">
        <v>30839</v>
      </c>
    </row>
    <row r="19" spans="1:6" x14ac:dyDescent="0.2">
      <c r="B19" s="19" t="s">
        <v>66</v>
      </c>
      <c r="C19" s="3">
        <f>'المركز المالي'!J20</f>
        <v>-805565</v>
      </c>
      <c r="D19" s="10"/>
      <c r="E19" s="3">
        <v>214263</v>
      </c>
    </row>
    <row r="20" spans="1:6" hidden="1" x14ac:dyDescent="0.2">
      <c r="B20" s="19" t="s">
        <v>53</v>
      </c>
      <c r="C20" s="3">
        <v>0</v>
      </c>
      <c r="D20" s="10"/>
      <c r="E20" s="3">
        <v>0</v>
      </c>
    </row>
    <row r="21" spans="1:6" x14ac:dyDescent="0.2">
      <c r="B21" s="19" t="s">
        <v>78</v>
      </c>
      <c r="C21" s="3">
        <f>'10-11-12-13'!F10</f>
        <v>-20621</v>
      </c>
      <c r="D21" s="10"/>
      <c r="E21" s="3">
        <v>-4492</v>
      </c>
    </row>
    <row r="22" spans="1:6" s="50" customFormat="1" x14ac:dyDescent="0.5">
      <c r="A22" s="25"/>
      <c r="B22" s="19" t="s">
        <v>110</v>
      </c>
      <c r="C22" s="2">
        <f>'8-9'!D32</f>
        <v>-12000</v>
      </c>
      <c r="D22" s="7"/>
      <c r="E22" s="2">
        <v>-39001</v>
      </c>
      <c r="F22" s="25"/>
    </row>
    <row r="23" spans="1:6" x14ac:dyDescent="0.2">
      <c r="B23" s="18" t="s">
        <v>112</v>
      </c>
      <c r="C23" s="9">
        <f>SUM(C13:C22)</f>
        <v>-515594</v>
      </c>
      <c r="D23" s="7"/>
      <c r="E23" s="9">
        <f>SUM(E13:E22)</f>
        <v>221651</v>
      </c>
    </row>
    <row r="24" spans="1:6" s="50" customFormat="1" ht="8.25" customHeight="1" x14ac:dyDescent="0.5">
      <c r="A24" s="25"/>
      <c r="B24" s="19"/>
      <c r="C24" s="11"/>
      <c r="D24" s="3"/>
      <c r="E24" s="11"/>
      <c r="F24" s="25"/>
    </row>
    <row r="25" spans="1:6" hidden="1" x14ac:dyDescent="0.2">
      <c r="B25" s="79" t="s">
        <v>25</v>
      </c>
      <c r="C25" s="11"/>
      <c r="D25" s="3"/>
      <c r="E25" s="11"/>
    </row>
    <row r="26" spans="1:6" hidden="1" x14ac:dyDescent="0.2">
      <c r="B26" s="19" t="s">
        <v>26</v>
      </c>
      <c r="C26" s="3">
        <v>0</v>
      </c>
      <c r="D26" s="10"/>
      <c r="E26" s="3">
        <v>0</v>
      </c>
    </row>
    <row r="27" spans="1:6" hidden="1" x14ac:dyDescent="0.2">
      <c r="B27" s="19" t="s">
        <v>63</v>
      </c>
      <c r="C27" s="2">
        <v>0</v>
      </c>
      <c r="D27" s="10"/>
      <c r="E27" s="2">
        <v>0</v>
      </c>
    </row>
    <row r="28" spans="1:6" hidden="1" x14ac:dyDescent="0.2">
      <c r="B28" s="18" t="s">
        <v>114</v>
      </c>
      <c r="C28" s="102">
        <f>SUM(C26:C27)</f>
        <v>0</v>
      </c>
      <c r="D28" s="7"/>
      <c r="E28" s="102">
        <f>SUM(E26:E27)</f>
        <v>0</v>
      </c>
    </row>
    <row r="29" spans="1:6" ht="9" customHeight="1" x14ac:dyDescent="0.2">
      <c r="B29" s="18"/>
      <c r="C29" s="11"/>
      <c r="D29" s="7"/>
      <c r="E29" s="11"/>
    </row>
    <row r="30" spans="1:6" x14ac:dyDescent="0.2">
      <c r="B30" s="79" t="s">
        <v>27</v>
      </c>
      <c r="C30" s="11"/>
      <c r="D30" s="3"/>
      <c r="E30" s="11"/>
    </row>
    <row r="31" spans="1:6" hidden="1" x14ac:dyDescent="0.2">
      <c r="B31" s="19" t="s">
        <v>76</v>
      </c>
      <c r="C31" s="3">
        <v>0</v>
      </c>
      <c r="D31" s="3"/>
      <c r="E31" s="3">
        <v>0</v>
      </c>
    </row>
    <row r="32" spans="1:6" ht="30" customHeight="1" x14ac:dyDescent="0.2">
      <c r="B32" s="19" t="s">
        <v>47</v>
      </c>
      <c r="C32" s="2">
        <f>'المركز المالي'!E19-'المركز المالي'!G19</f>
        <v>-110278</v>
      </c>
      <c r="D32" s="4"/>
      <c r="E32" s="2">
        <v>318443</v>
      </c>
    </row>
    <row r="33" spans="2:5" ht="30" customHeight="1" x14ac:dyDescent="0.2">
      <c r="B33" s="18" t="s">
        <v>113</v>
      </c>
      <c r="C33" s="9">
        <f>SUM(C31:C32)</f>
        <v>-110278</v>
      </c>
      <c r="D33" s="3"/>
      <c r="E33" s="9">
        <f>SUM(E31:E32)</f>
        <v>318443</v>
      </c>
    </row>
    <row r="34" spans="2:5" ht="30" customHeight="1" x14ac:dyDescent="0.2">
      <c r="B34" s="19" t="s">
        <v>122</v>
      </c>
      <c r="C34" s="3">
        <f>C33+C28+C23</f>
        <v>-625872</v>
      </c>
      <c r="D34" s="3"/>
      <c r="E34" s="3">
        <f>E33+E28+E23</f>
        <v>540094</v>
      </c>
    </row>
    <row r="35" spans="2:5" ht="30" customHeight="1" x14ac:dyDescent="0.2">
      <c r="B35" s="19" t="s">
        <v>123</v>
      </c>
      <c r="C35" s="3">
        <f>'المركز المالي'!G10</f>
        <v>638746</v>
      </c>
      <c r="D35" s="7"/>
      <c r="E35" s="3">
        <v>98652</v>
      </c>
    </row>
    <row r="36" spans="2:5" ht="30" customHeight="1" thickBot="1" x14ac:dyDescent="0.25">
      <c r="B36" s="18" t="s">
        <v>124</v>
      </c>
      <c r="C36" s="5">
        <f>SUM(C34:C35)</f>
        <v>12874</v>
      </c>
      <c r="D36" s="7"/>
      <c r="E36" s="5">
        <f>SUM(E34:E35)</f>
        <v>638746</v>
      </c>
    </row>
    <row r="37" spans="2:5" ht="21" thickTop="1" x14ac:dyDescent="0.2">
      <c r="B37" s="18"/>
      <c r="C37" s="7"/>
      <c r="D37" s="7"/>
      <c r="E37" s="7"/>
    </row>
    <row r="38" spans="2:5" x14ac:dyDescent="0.2">
      <c r="B38" s="18"/>
      <c r="C38" s="18"/>
      <c r="D38" s="18"/>
      <c r="E38" s="7"/>
    </row>
    <row r="39" spans="2:5" ht="28.5" customHeight="1" x14ac:dyDescent="0.2">
      <c r="B39" s="18"/>
      <c r="C39" s="18"/>
      <c r="D39" s="18"/>
      <c r="E39" s="7"/>
    </row>
    <row r="40" spans="2:5" ht="14.25" customHeight="1" x14ac:dyDescent="0.2">
      <c r="B40" s="18"/>
      <c r="C40" s="18"/>
      <c r="D40" s="18"/>
      <c r="E40" s="7"/>
    </row>
    <row r="41" spans="2:5" x14ac:dyDescent="0.2">
      <c r="B41" s="19"/>
      <c r="C41" s="19"/>
      <c r="D41" s="19"/>
    </row>
    <row r="42" spans="2:5" x14ac:dyDescent="0.2">
      <c r="B42" s="154" t="s">
        <v>111</v>
      </c>
      <c r="C42" s="154"/>
      <c r="D42" s="154"/>
      <c r="E42" s="154"/>
    </row>
    <row r="43" spans="2:5" x14ac:dyDescent="0.2">
      <c r="B43" s="155">
        <v>8</v>
      </c>
      <c r="C43" s="155"/>
      <c r="D43" s="155"/>
      <c r="E43" s="155"/>
    </row>
    <row r="44" spans="2:5" x14ac:dyDescent="0.2">
      <c r="E44" s="81"/>
    </row>
    <row r="45" spans="2:5" x14ac:dyDescent="0.2">
      <c r="E45" s="53"/>
    </row>
    <row r="46" spans="2:5" x14ac:dyDescent="0.2">
      <c r="C46" s="53">
        <f>'المركز المالي'!E10-'التدفقات النقدية'!C36</f>
        <v>0</v>
      </c>
      <c r="E46" s="53">
        <f>'المركز المالي'!G10-'التدفقات النقدية'!E36</f>
        <v>0</v>
      </c>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2">
    <mergeCell ref="B42:E42"/>
    <mergeCell ref="B43:E43"/>
  </mergeCells>
  <printOptions horizontalCentered="1"/>
  <pageMargins left="0.35433070866141736" right="0.55000000000000004" top="0.62992125984251968" bottom="0" header="0.35433070866141736" footer="0"/>
  <pageSetup paperSize="9" firstPageNumber="5" orientation="portrait" useFirstPageNumber="1" r:id="rId2"/>
  <headerFooter alignWithMargins="0"/>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rightToLeft="1" topLeftCell="A25" zoomScale="90" zoomScaleNormal="90" zoomScaleSheetLayoutView="130" zoomScalePageLayoutView="90" workbookViewId="0">
      <selection activeCell="E22" sqref="E22"/>
    </sheetView>
  </sheetViews>
  <sheetFormatPr defaultColWidth="9.375" defaultRowHeight="20.25" x14ac:dyDescent="0.2"/>
  <cols>
    <col min="1" max="1" width="2.125" style="25" customWidth="1"/>
    <col min="2" max="2" width="32.125" style="25" customWidth="1"/>
    <col min="3" max="3" width="2.125" style="25" customWidth="1"/>
    <col min="4" max="4" width="11.875" style="33" customWidth="1"/>
    <col min="5" max="5" width="2.625" style="33" customWidth="1"/>
    <col min="6" max="6" width="12.75" style="25" customWidth="1"/>
    <col min="7" max="7" width="2.125" style="25" customWidth="1"/>
    <col min="8" max="8" width="14" style="25" customWidth="1"/>
    <col min="9" max="9" width="2.125" style="25" customWidth="1"/>
    <col min="10" max="10" width="12.75" style="25" customWidth="1"/>
    <col min="11" max="11" width="2.125" style="25" customWidth="1"/>
    <col min="12" max="253" width="9.375" style="25"/>
    <col min="254" max="254" width="12.375" style="25" customWidth="1"/>
    <col min="255" max="255" width="34.375" style="25" customWidth="1"/>
    <col min="256" max="256" width="2.375" style="25" customWidth="1"/>
    <col min="257" max="258" width="8.375" style="25" customWidth="1"/>
    <col min="259" max="260" width="17.375" style="25" customWidth="1"/>
    <col min="261" max="261" width="0.375" style="25" customWidth="1"/>
    <col min="262" max="262" width="12.375" style="25" bestFit="1" customWidth="1"/>
    <col min="263" max="509" width="9.375" style="25"/>
    <col min="510" max="510" width="12.375" style="25" customWidth="1"/>
    <col min="511" max="511" width="34.375" style="25" customWidth="1"/>
    <col min="512" max="512" width="2.375" style="25" customWidth="1"/>
    <col min="513" max="514" width="8.375" style="25" customWidth="1"/>
    <col min="515" max="516" width="17.375" style="25" customWidth="1"/>
    <col min="517" max="517" width="0.375" style="25" customWidth="1"/>
    <col min="518" max="518" width="12.375" style="25" bestFit="1" customWidth="1"/>
    <col min="519" max="765" width="9.375" style="25"/>
    <col min="766" max="766" width="12.375" style="25" customWidth="1"/>
    <col min="767" max="767" width="34.375" style="25" customWidth="1"/>
    <col min="768" max="768" width="2.375" style="25" customWidth="1"/>
    <col min="769" max="770" width="8.375" style="25" customWidth="1"/>
    <col min="771" max="772" width="17.375" style="25" customWidth="1"/>
    <col min="773" max="773" width="0.375" style="25" customWidth="1"/>
    <col min="774" max="774" width="12.375" style="25" bestFit="1" customWidth="1"/>
    <col min="775" max="1021" width="9.375" style="25"/>
    <col min="1022" max="1022" width="12.375" style="25" customWidth="1"/>
    <col min="1023" max="1023" width="34.375" style="25" customWidth="1"/>
    <col min="1024" max="1024" width="2.375" style="25" customWidth="1"/>
    <col min="1025" max="1026" width="8.375" style="25" customWidth="1"/>
    <col min="1027" max="1028" width="17.375" style="25" customWidth="1"/>
    <col min="1029" max="1029" width="0.375" style="25" customWidth="1"/>
    <col min="1030" max="1030" width="12.375" style="25" bestFit="1" customWidth="1"/>
    <col min="1031" max="1277" width="9.375" style="25"/>
    <col min="1278" max="1278" width="12.375" style="25" customWidth="1"/>
    <col min="1279" max="1279" width="34.375" style="25" customWidth="1"/>
    <col min="1280" max="1280" width="2.375" style="25" customWidth="1"/>
    <col min="1281" max="1282" width="8.375" style="25" customWidth="1"/>
    <col min="1283" max="1284" width="17.375" style="25" customWidth="1"/>
    <col min="1285" max="1285" width="0.375" style="25" customWidth="1"/>
    <col min="1286" max="1286" width="12.375" style="25" bestFit="1" customWidth="1"/>
    <col min="1287" max="1533" width="9.375" style="25"/>
    <col min="1534" max="1534" width="12.375" style="25" customWidth="1"/>
    <col min="1535" max="1535" width="34.375" style="25" customWidth="1"/>
    <col min="1536" max="1536" width="2.375" style="25" customWidth="1"/>
    <col min="1537" max="1538" width="8.375" style="25" customWidth="1"/>
    <col min="1539" max="1540" width="17.375" style="25" customWidth="1"/>
    <col min="1541" max="1541" width="0.375" style="25" customWidth="1"/>
    <col min="1542" max="1542" width="12.375" style="25" bestFit="1" customWidth="1"/>
    <col min="1543" max="1789" width="9.375" style="25"/>
    <col min="1790" max="1790" width="12.375" style="25" customWidth="1"/>
    <col min="1791" max="1791" width="34.375" style="25" customWidth="1"/>
    <col min="1792" max="1792" width="2.375" style="25" customWidth="1"/>
    <col min="1793" max="1794" width="8.375" style="25" customWidth="1"/>
    <col min="1795" max="1796" width="17.375" style="25" customWidth="1"/>
    <col min="1797" max="1797" width="0.375" style="25" customWidth="1"/>
    <col min="1798" max="1798" width="12.375" style="25" bestFit="1" customWidth="1"/>
    <col min="1799" max="2045" width="9.375" style="25"/>
    <col min="2046" max="2046" width="12.375" style="25" customWidth="1"/>
    <col min="2047" max="2047" width="34.375" style="25" customWidth="1"/>
    <col min="2048" max="2048" width="2.375" style="25" customWidth="1"/>
    <col min="2049" max="2050" width="8.375" style="25" customWidth="1"/>
    <col min="2051" max="2052" width="17.375" style="25" customWidth="1"/>
    <col min="2053" max="2053" width="0.375" style="25" customWidth="1"/>
    <col min="2054" max="2054" width="12.375" style="25" bestFit="1" customWidth="1"/>
    <col min="2055" max="2301" width="9.375" style="25"/>
    <col min="2302" max="2302" width="12.375" style="25" customWidth="1"/>
    <col min="2303" max="2303" width="34.375" style="25" customWidth="1"/>
    <col min="2304" max="2304" width="2.375" style="25" customWidth="1"/>
    <col min="2305" max="2306" width="8.375" style="25" customWidth="1"/>
    <col min="2307" max="2308" width="17.375" style="25" customWidth="1"/>
    <col min="2309" max="2309" width="0.375" style="25" customWidth="1"/>
    <col min="2310" max="2310" width="12.375" style="25" bestFit="1" customWidth="1"/>
    <col min="2311" max="2557" width="9.375" style="25"/>
    <col min="2558" max="2558" width="12.375" style="25" customWidth="1"/>
    <col min="2559" max="2559" width="34.375" style="25" customWidth="1"/>
    <col min="2560" max="2560" width="2.375" style="25" customWidth="1"/>
    <col min="2561" max="2562" width="8.375" style="25" customWidth="1"/>
    <col min="2563" max="2564" width="17.375" style="25" customWidth="1"/>
    <col min="2565" max="2565" width="0.375" style="25" customWidth="1"/>
    <col min="2566" max="2566" width="12.375" style="25" bestFit="1" customWidth="1"/>
    <col min="2567" max="2813" width="9.375" style="25"/>
    <col min="2814" max="2814" width="12.375" style="25" customWidth="1"/>
    <col min="2815" max="2815" width="34.375" style="25" customWidth="1"/>
    <col min="2816" max="2816" width="2.375" style="25" customWidth="1"/>
    <col min="2817" max="2818" width="8.375" style="25" customWidth="1"/>
    <col min="2819" max="2820" width="17.375" style="25" customWidth="1"/>
    <col min="2821" max="2821" width="0.375" style="25" customWidth="1"/>
    <col min="2822" max="2822" width="12.375" style="25" bestFit="1" customWidth="1"/>
    <col min="2823" max="3069" width="9.375" style="25"/>
    <col min="3070" max="3070" width="12.375" style="25" customWidth="1"/>
    <col min="3071" max="3071" width="34.375" style="25" customWidth="1"/>
    <col min="3072" max="3072" width="2.375" style="25" customWidth="1"/>
    <col min="3073" max="3074" width="8.375" style="25" customWidth="1"/>
    <col min="3075" max="3076" width="17.375" style="25" customWidth="1"/>
    <col min="3077" max="3077" width="0.375" style="25" customWidth="1"/>
    <col min="3078" max="3078" width="12.375" style="25" bestFit="1" customWidth="1"/>
    <col min="3079" max="3325" width="9.375" style="25"/>
    <col min="3326" max="3326" width="12.375" style="25" customWidth="1"/>
    <col min="3327" max="3327" width="34.375" style="25" customWidth="1"/>
    <col min="3328" max="3328" width="2.375" style="25" customWidth="1"/>
    <col min="3329" max="3330" width="8.375" style="25" customWidth="1"/>
    <col min="3331" max="3332" width="17.375" style="25" customWidth="1"/>
    <col min="3333" max="3333" width="0.375" style="25" customWidth="1"/>
    <col min="3334" max="3334" width="12.375" style="25" bestFit="1" customWidth="1"/>
    <col min="3335" max="3581" width="9.375" style="25"/>
    <col min="3582" max="3582" width="12.375" style="25" customWidth="1"/>
    <col min="3583" max="3583" width="34.375" style="25" customWidth="1"/>
    <col min="3584" max="3584" width="2.375" style="25" customWidth="1"/>
    <col min="3585" max="3586" width="8.375" style="25" customWidth="1"/>
    <col min="3587" max="3588" width="17.375" style="25" customWidth="1"/>
    <col min="3589" max="3589" width="0.375" style="25" customWidth="1"/>
    <col min="3590" max="3590" width="12.375" style="25" bestFit="1" customWidth="1"/>
    <col min="3591" max="3837" width="9.375" style="25"/>
    <col min="3838" max="3838" width="12.375" style="25" customWidth="1"/>
    <col min="3839" max="3839" width="34.375" style="25" customWidth="1"/>
    <col min="3840" max="3840" width="2.375" style="25" customWidth="1"/>
    <col min="3841" max="3842" width="8.375" style="25" customWidth="1"/>
    <col min="3843" max="3844" width="17.375" style="25" customWidth="1"/>
    <col min="3845" max="3845" width="0.375" style="25" customWidth="1"/>
    <col min="3846" max="3846" width="12.375" style="25" bestFit="1" customWidth="1"/>
    <col min="3847" max="4093" width="9.375" style="25"/>
    <col min="4094" max="4094" width="12.375" style="25" customWidth="1"/>
    <col min="4095" max="4095" width="34.375" style="25" customWidth="1"/>
    <col min="4096" max="4096" width="2.375" style="25" customWidth="1"/>
    <col min="4097" max="4098" width="8.375" style="25" customWidth="1"/>
    <col min="4099" max="4100" width="17.375" style="25" customWidth="1"/>
    <col min="4101" max="4101" width="0.375" style="25" customWidth="1"/>
    <col min="4102" max="4102" width="12.375" style="25" bestFit="1" customWidth="1"/>
    <col min="4103" max="4349" width="9.375" style="25"/>
    <col min="4350" max="4350" width="12.375" style="25" customWidth="1"/>
    <col min="4351" max="4351" width="34.375" style="25" customWidth="1"/>
    <col min="4352" max="4352" width="2.375" style="25" customWidth="1"/>
    <col min="4353" max="4354" width="8.375" style="25" customWidth="1"/>
    <col min="4355" max="4356" width="17.375" style="25" customWidth="1"/>
    <col min="4357" max="4357" width="0.375" style="25" customWidth="1"/>
    <col min="4358" max="4358" width="12.375" style="25" bestFit="1" customWidth="1"/>
    <col min="4359" max="4605" width="9.375" style="25"/>
    <col min="4606" max="4606" width="12.375" style="25" customWidth="1"/>
    <col min="4607" max="4607" width="34.375" style="25" customWidth="1"/>
    <col min="4608" max="4608" width="2.375" style="25" customWidth="1"/>
    <col min="4609" max="4610" width="8.375" style="25" customWidth="1"/>
    <col min="4611" max="4612" width="17.375" style="25" customWidth="1"/>
    <col min="4613" max="4613" width="0.375" style="25" customWidth="1"/>
    <col min="4614" max="4614" width="12.375" style="25" bestFit="1" customWidth="1"/>
    <col min="4615" max="4861" width="9.375" style="25"/>
    <col min="4862" max="4862" width="12.375" style="25" customWidth="1"/>
    <col min="4863" max="4863" width="34.375" style="25" customWidth="1"/>
    <col min="4864" max="4864" width="2.375" style="25" customWidth="1"/>
    <col min="4865" max="4866" width="8.375" style="25" customWidth="1"/>
    <col min="4867" max="4868" width="17.375" style="25" customWidth="1"/>
    <col min="4869" max="4869" width="0.375" style="25" customWidth="1"/>
    <col min="4870" max="4870" width="12.375" style="25" bestFit="1" customWidth="1"/>
    <col min="4871" max="5117" width="9.375" style="25"/>
    <col min="5118" max="5118" width="12.375" style="25" customWidth="1"/>
    <col min="5119" max="5119" width="34.375" style="25" customWidth="1"/>
    <col min="5120" max="5120" width="2.375" style="25" customWidth="1"/>
    <col min="5121" max="5122" width="8.375" style="25" customWidth="1"/>
    <col min="5123" max="5124" width="17.375" style="25" customWidth="1"/>
    <col min="5125" max="5125" width="0.375" style="25" customWidth="1"/>
    <col min="5126" max="5126" width="12.375" style="25" bestFit="1" customWidth="1"/>
    <col min="5127" max="5373" width="9.375" style="25"/>
    <col min="5374" max="5374" width="12.375" style="25" customWidth="1"/>
    <col min="5375" max="5375" width="34.375" style="25" customWidth="1"/>
    <col min="5376" max="5376" width="2.375" style="25" customWidth="1"/>
    <col min="5377" max="5378" width="8.375" style="25" customWidth="1"/>
    <col min="5379" max="5380" width="17.375" style="25" customWidth="1"/>
    <col min="5381" max="5381" width="0.375" style="25" customWidth="1"/>
    <col min="5382" max="5382" width="12.375" style="25" bestFit="1" customWidth="1"/>
    <col min="5383" max="5629" width="9.375" style="25"/>
    <col min="5630" max="5630" width="12.375" style="25" customWidth="1"/>
    <col min="5631" max="5631" width="34.375" style="25" customWidth="1"/>
    <col min="5632" max="5632" width="2.375" style="25" customWidth="1"/>
    <col min="5633" max="5634" width="8.375" style="25" customWidth="1"/>
    <col min="5635" max="5636" width="17.375" style="25" customWidth="1"/>
    <col min="5637" max="5637" width="0.375" style="25" customWidth="1"/>
    <col min="5638" max="5638" width="12.375" style="25" bestFit="1" customWidth="1"/>
    <col min="5639" max="5885" width="9.375" style="25"/>
    <col min="5886" max="5886" width="12.375" style="25" customWidth="1"/>
    <col min="5887" max="5887" width="34.375" style="25" customWidth="1"/>
    <col min="5888" max="5888" width="2.375" style="25" customWidth="1"/>
    <col min="5889" max="5890" width="8.375" style="25" customWidth="1"/>
    <col min="5891" max="5892" width="17.375" style="25" customWidth="1"/>
    <col min="5893" max="5893" width="0.375" style="25" customWidth="1"/>
    <col min="5894" max="5894" width="12.375" style="25" bestFit="1" customWidth="1"/>
    <col min="5895" max="6141" width="9.375" style="25"/>
    <col min="6142" max="6142" width="12.375" style="25" customWidth="1"/>
    <col min="6143" max="6143" width="34.375" style="25" customWidth="1"/>
    <col min="6144" max="6144" width="2.375" style="25" customWidth="1"/>
    <col min="6145" max="6146" width="8.375" style="25" customWidth="1"/>
    <col min="6147" max="6148" width="17.375" style="25" customWidth="1"/>
    <col min="6149" max="6149" width="0.375" style="25" customWidth="1"/>
    <col min="6150" max="6150" width="12.375" style="25" bestFit="1" customWidth="1"/>
    <col min="6151" max="6397" width="9.375" style="25"/>
    <col min="6398" max="6398" width="12.375" style="25" customWidth="1"/>
    <col min="6399" max="6399" width="34.375" style="25" customWidth="1"/>
    <col min="6400" max="6400" width="2.375" style="25" customWidth="1"/>
    <col min="6401" max="6402" width="8.375" style="25" customWidth="1"/>
    <col min="6403" max="6404" width="17.375" style="25" customWidth="1"/>
    <col min="6405" max="6405" width="0.375" style="25" customWidth="1"/>
    <col min="6406" max="6406" width="12.375" style="25" bestFit="1" customWidth="1"/>
    <col min="6407" max="6653" width="9.375" style="25"/>
    <col min="6654" max="6654" width="12.375" style="25" customWidth="1"/>
    <col min="6655" max="6655" width="34.375" style="25" customWidth="1"/>
    <col min="6656" max="6656" width="2.375" style="25" customWidth="1"/>
    <col min="6657" max="6658" width="8.375" style="25" customWidth="1"/>
    <col min="6659" max="6660" width="17.375" style="25" customWidth="1"/>
    <col min="6661" max="6661" width="0.375" style="25" customWidth="1"/>
    <col min="6662" max="6662" width="12.375" style="25" bestFit="1" customWidth="1"/>
    <col min="6663" max="6909" width="9.375" style="25"/>
    <col min="6910" max="6910" width="12.375" style="25" customWidth="1"/>
    <col min="6911" max="6911" width="34.375" style="25" customWidth="1"/>
    <col min="6912" max="6912" width="2.375" style="25" customWidth="1"/>
    <col min="6913" max="6914" width="8.375" style="25" customWidth="1"/>
    <col min="6915" max="6916" width="17.375" style="25" customWidth="1"/>
    <col min="6917" max="6917" width="0.375" style="25" customWidth="1"/>
    <col min="6918" max="6918" width="12.375" style="25" bestFit="1" customWidth="1"/>
    <col min="6919" max="7165" width="9.375" style="25"/>
    <col min="7166" max="7166" width="12.375" style="25" customWidth="1"/>
    <col min="7167" max="7167" width="34.375" style="25" customWidth="1"/>
    <col min="7168" max="7168" width="2.375" style="25" customWidth="1"/>
    <col min="7169" max="7170" width="8.375" style="25" customWidth="1"/>
    <col min="7171" max="7172" width="17.375" style="25" customWidth="1"/>
    <col min="7173" max="7173" width="0.375" style="25" customWidth="1"/>
    <col min="7174" max="7174" width="12.375" style="25" bestFit="1" customWidth="1"/>
    <col min="7175" max="7421" width="9.375" style="25"/>
    <col min="7422" max="7422" width="12.375" style="25" customWidth="1"/>
    <col min="7423" max="7423" width="34.375" style="25" customWidth="1"/>
    <col min="7424" max="7424" width="2.375" style="25" customWidth="1"/>
    <col min="7425" max="7426" width="8.375" style="25" customWidth="1"/>
    <col min="7427" max="7428" width="17.375" style="25" customWidth="1"/>
    <col min="7429" max="7429" width="0.375" style="25" customWidth="1"/>
    <col min="7430" max="7430" width="12.375" style="25" bestFit="1" customWidth="1"/>
    <col min="7431" max="7677" width="9.375" style="25"/>
    <col min="7678" max="7678" width="12.375" style="25" customWidth="1"/>
    <col min="7679" max="7679" width="34.375" style="25" customWidth="1"/>
    <col min="7680" max="7680" width="2.375" style="25" customWidth="1"/>
    <col min="7681" max="7682" width="8.375" style="25" customWidth="1"/>
    <col min="7683" max="7684" width="17.375" style="25" customWidth="1"/>
    <col min="7685" max="7685" width="0.375" style="25" customWidth="1"/>
    <col min="7686" max="7686" width="12.375" style="25" bestFit="1" customWidth="1"/>
    <col min="7687" max="7933" width="9.375" style="25"/>
    <col min="7934" max="7934" width="12.375" style="25" customWidth="1"/>
    <col min="7935" max="7935" width="34.375" style="25" customWidth="1"/>
    <col min="7936" max="7936" width="2.375" style="25" customWidth="1"/>
    <col min="7937" max="7938" width="8.375" style="25" customWidth="1"/>
    <col min="7939" max="7940" width="17.375" style="25" customWidth="1"/>
    <col min="7941" max="7941" width="0.375" style="25" customWidth="1"/>
    <col min="7942" max="7942" width="12.375" style="25" bestFit="1" customWidth="1"/>
    <col min="7943" max="8189" width="9.375" style="25"/>
    <col min="8190" max="8190" width="12.375" style="25" customWidth="1"/>
    <col min="8191" max="8191" width="34.375" style="25" customWidth="1"/>
    <col min="8192" max="8192" width="2.375" style="25" customWidth="1"/>
    <col min="8193" max="8194" width="8.375" style="25" customWidth="1"/>
    <col min="8195" max="8196" width="17.375" style="25" customWidth="1"/>
    <col min="8197" max="8197" width="0.375" style="25" customWidth="1"/>
    <col min="8198" max="8198" width="12.375" style="25" bestFit="1" customWidth="1"/>
    <col min="8199" max="8445" width="9.375" style="25"/>
    <col min="8446" max="8446" width="12.375" style="25" customWidth="1"/>
    <col min="8447" max="8447" width="34.375" style="25" customWidth="1"/>
    <col min="8448" max="8448" width="2.375" style="25" customWidth="1"/>
    <col min="8449" max="8450" width="8.375" style="25" customWidth="1"/>
    <col min="8451" max="8452" width="17.375" style="25" customWidth="1"/>
    <col min="8453" max="8453" width="0.375" style="25" customWidth="1"/>
    <col min="8454" max="8454" width="12.375" style="25" bestFit="1" customWidth="1"/>
    <col min="8455" max="8701" width="9.375" style="25"/>
    <col min="8702" max="8702" width="12.375" style="25" customWidth="1"/>
    <col min="8703" max="8703" width="34.375" style="25" customWidth="1"/>
    <col min="8704" max="8704" width="2.375" style="25" customWidth="1"/>
    <col min="8705" max="8706" width="8.375" style="25" customWidth="1"/>
    <col min="8707" max="8708" width="17.375" style="25" customWidth="1"/>
    <col min="8709" max="8709" width="0.375" style="25" customWidth="1"/>
    <col min="8710" max="8710" width="12.375" style="25" bestFit="1" customWidth="1"/>
    <col min="8711" max="8957" width="9.375" style="25"/>
    <col min="8958" max="8958" width="12.375" style="25" customWidth="1"/>
    <col min="8959" max="8959" width="34.375" style="25" customWidth="1"/>
    <col min="8960" max="8960" width="2.375" style="25" customWidth="1"/>
    <col min="8961" max="8962" width="8.375" style="25" customWidth="1"/>
    <col min="8963" max="8964" width="17.375" style="25" customWidth="1"/>
    <col min="8965" max="8965" width="0.375" style="25" customWidth="1"/>
    <col min="8966" max="8966" width="12.375" style="25" bestFit="1" customWidth="1"/>
    <col min="8967" max="9213" width="9.375" style="25"/>
    <col min="9214" max="9214" width="12.375" style="25" customWidth="1"/>
    <col min="9215" max="9215" width="34.375" style="25" customWidth="1"/>
    <col min="9216" max="9216" width="2.375" style="25" customWidth="1"/>
    <col min="9217" max="9218" width="8.375" style="25" customWidth="1"/>
    <col min="9219" max="9220" width="17.375" style="25" customWidth="1"/>
    <col min="9221" max="9221" width="0.375" style="25" customWidth="1"/>
    <col min="9222" max="9222" width="12.375" style="25" bestFit="1" customWidth="1"/>
    <col min="9223" max="9469" width="9.375" style="25"/>
    <col min="9470" max="9470" width="12.375" style="25" customWidth="1"/>
    <col min="9471" max="9471" width="34.375" style="25" customWidth="1"/>
    <col min="9472" max="9472" width="2.375" style="25" customWidth="1"/>
    <col min="9473" max="9474" width="8.375" style="25" customWidth="1"/>
    <col min="9475" max="9476" width="17.375" style="25" customWidth="1"/>
    <col min="9477" max="9477" width="0.375" style="25" customWidth="1"/>
    <col min="9478" max="9478" width="12.375" style="25" bestFit="1" customWidth="1"/>
    <col min="9479" max="9725" width="9.375" style="25"/>
    <col min="9726" max="9726" width="12.375" style="25" customWidth="1"/>
    <col min="9727" max="9727" width="34.375" style="25" customWidth="1"/>
    <col min="9728" max="9728" width="2.375" style="25" customWidth="1"/>
    <col min="9729" max="9730" width="8.375" style="25" customWidth="1"/>
    <col min="9731" max="9732" width="17.375" style="25" customWidth="1"/>
    <col min="9733" max="9733" width="0.375" style="25" customWidth="1"/>
    <col min="9734" max="9734" width="12.375" style="25" bestFit="1" customWidth="1"/>
    <col min="9735" max="9981" width="9.375" style="25"/>
    <col min="9982" max="9982" width="12.375" style="25" customWidth="1"/>
    <col min="9983" max="9983" width="34.375" style="25" customWidth="1"/>
    <col min="9984" max="9984" width="2.375" style="25" customWidth="1"/>
    <col min="9985" max="9986" width="8.375" style="25" customWidth="1"/>
    <col min="9987" max="9988" width="17.375" style="25" customWidth="1"/>
    <col min="9989" max="9989" width="0.375" style="25" customWidth="1"/>
    <col min="9990" max="9990" width="12.375" style="25" bestFit="1" customWidth="1"/>
    <col min="9991" max="10237" width="9.375" style="25"/>
    <col min="10238" max="10238" width="12.375" style="25" customWidth="1"/>
    <col min="10239" max="10239" width="34.375" style="25" customWidth="1"/>
    <col min="10240" max="10240" width="2.375" style="25" customWidth="1"/>
    <col min="10241" max="10242" width="8.375" style="25" customWidth="1"/>
    <col min="10243" max="10244" width="17.375" style="25" customWidth="1"/>
    <col min="10245" max="10245" width="0.375" style="25" customWidth="1"/>
    <col min="10246" max="10246" width="12.375" style="25" bestFit="1" customWidth="1"/>
    <col min="10247" max="10493" width="9.375" style="25"/>
    <col min="10494" max="10494" width="12.375" style="25" customWidth="1"/>
    <col min="10495" max="10495" width="34.375" style="25" customWidth="1"/>
    <col min="10496" max="10496" width="2.375" style="25" customWidth="1"/>
    <col min="10497" max="10498" width="8.375" style="25" customWidth="1"/>
    <col min="10499" max="10500" width="17.375" style="25" customWidth="1"/>
    <col min="10501" max="10501" width="0.375" style="25" customWidth="1"/>
    <col min="10502" max="10502" width="12.375" style="25" bestFit="1" customWidth="1"/>
    <col min="10503" max="10749" width="9.375" style="25"/>
    <col min="10750" max="10750" width="12.375" style="25" customWidth="1"/>
    <col min="10751" max="10751" width="34.375" style="25" customWidth="1"/>
    <col min="10752" max="10752" width="2.375" style="25" customWidth="1"/>
    <col min="10753" max="10754" width="8.375" style="25" customWidth="1"/>
    <col min="10755" max="10756" width="17.375" style="25" customWidth="1"/>
    <col min="10757" max="10757" width="0.375" style="25" customWidth="1"/>
    <col min="10758" max="10758" width="12.375" style="25" bestFit="1" customWidth="1"/>
    <col min="10759" max="11005" width="9.375" style="25"/>
    <col min="11006" max="11006" width="12.375" style="25" customWidth="1"/>
    <col min="11007" max="11007" width="34.375" style="25" customWidth="1"/>
    <col min="11008" max="11008" width="2.375" style="25" customWidth="1"/>
    <col min="11009" max="11010" width="8.375" style="25" customWidth="1"/>
    <col min="11011" max="11012" width="17.375" style="25" customWidth="1"/>
    <col min="11013" max="11013" width="0.375" style="25" customWidth="1"/>
    <col min="11014" max="11014" width="12.375" style="25" bestFit="1" customWidth="1"/>
    <col min="11015" max="11261" width="9.375" style="25"/>
    <col min="11262" max="11262" width="12.375" style="25" customWidth="1"/>
    <col min="11263" max="11263" width="34.375" style="25" customWidth="1"/>
    <col min="11264" max="11264" width="2.375" style="25" customWidth="1"/>
    <col min="11265" max="11266" width="8.375" style="25" customWidth="1"/>
    <col min="11267" max="11268" width="17.375" style="25" customWidth="1"/>
    <col min="11269" max="11269" width="0.375" style="25" customWidth="1"/>
    <col min="11270" max="11270" width="12.375" style="25" bestFit="1" customWidth="1"/>
    <col min="11271" max="11517" width="9.375" style="25"/>
    <col min="11518" max="11518" width="12.375" style="25" customWidth="1"/>
    <col min="11519" max="11519" width="34.375" style="25" customWidth="1"/>
    <col min="11520" max="11520" width="2.375" style="25" customWidth="1"/>
    <col min="11521" max="11522" width="8.375" style="25" customWidth="1"/>
    <col min="11523" max="11524" width="17.375" style="25" customWidth="1"/>
    <col min="11525" max="11525" width="0.375" style="25" customWidth="1"/>
    <col min="11526" max="11526" width="12.375" style="25" bestFit="1" customWidth="1"/>
    <col min="11527" max="11773" width="9.375" style="25"/>
    <col min="11774" max="11774" width="12.375" style="25" customWidth="1"/>
    <col min="11775" max="11775" width="34.375" style="25" customWidth="1"/>
    <col min="11776" max="11776" width="2.375" style="25" customWidth="1"/>
    <col min="11777" max="11778" width="8.375" style="25" customWidth="1"/>
    <col min="11779" max="11780" width="17.375" style="25" customWidth="1"/>
    <col min="11781" max="11781" width="0.375" style="25" customWidth="1"/>
    <col min="11782" max="11782" width="12.375" style="25" bestFit="1" customWidth="1"/>
    <col min="11783" max="12029" width="9.375" style="25"/>
    <col min="12030" max="12030" width="12.375" style="25" customWidth="1"/>
    <col min="12031" max="12031" width="34.375" style="25" customWidth="1"/>
    <col min="12032" max="12032" width="2.375" style="25" customWidth="1"/>
    <col min="12033" max="12034" width="8.375" style="25" customWidth="1"/>
    <col min="12035" max="12036" width="17.375" style="25" customWidth="1"/>
    <col min="12037" max="12037" width="0.375" style="25" customWidth="1"/>
    <col min="12038" max="12038" width="12.375" style="25" bestFit="1" customWidth="1"/>
    <col min="12039" max="12285" width="9.375" style="25"/>
    <col min="12286" max="12286" width="12.375" style="25" customWidth="1"/>
    <col min="12287" max="12287" width="34.375" style="25" customWidth="1"/>
    <col min="12288" max="12288" width="2.375" style="25" customWidth="1"/>
    <col min="12289" max="12290" width="8.375" style="25" customWidth="1"/>
    <col min="12291" max="12292" width="17.375" style="25" customWidth="1"/>
    <col min="12293" max="12293" width="0.375" style="25" customWidth="1"/>
    <col min="12294" max="12294" width="12.375" style="25" bestFit="1" customWidth="1"/>
    <col min="12295" max="12541" width="9.375" style="25"/>
    <col min="12542" max="12542" width="12.375" style="25" customWidth="1"/>
    <col min="12543" max="12543" width="34.375" style="25" customWidth="1"/>
    <col min="12544" max="12544" width="2.375" style="25" customWidth="1"/>
    <col min="12545" max="12546" width="8.375" style="25" customWidth="1"/>
    <col min="12547" max="12548" width="17.375" style="25" customWidth="1"/>
    <col min="12549" max="12549" width="0.375" style="25" customWidth="1"/>
    <col min="12550" max="12550" width="12.375" style="25" bestFit="1" customWidth="1"/>
    <col min="12551" max="12797" width="9.375" style="25"/>
    <col min="12798" max="12798" width="12.375" style="25" customWidth="1"/>
    <col min="12799" max="12799" width="34.375" style="25" customWidth="1"/>
    <col min="12800" max="12800" width="2.375" style="25" customWidth="1"/>
    <col min="12801" max="12802" width="8.375" style="25" customWidth="1"/>
    <col min="12803" max="12804" width="17.375" style="25" customWidth="1"/>
    <col min="12805" max="12805" width="0.375" style="25" customWidth="1"/>
    <col min="12806" max="12806" width="12.375" style="25" bestFit="1" customWidth="1"/>
    <col min="12807" max="13053" width="9.375" style="25"/>
    <col min="13054" max="13054" width="12.375" style="25" customWidth="1"/>
    <col min="13055" max="13055" width="34.375" style="25" customWidth="1"/>
    <col min="13056" max="13056" width="2.375" style="25" customWidth="1"/>
    <col min="13057" max="13058" width="8.375" style="25" customWidth="1"/>
    <col min="13059" max="13060" width="17.375" style="25" customWidth="1"/>
    <col min="13061" max="13061" width="0.375" style="25" customWidth="1"/>
    <col min="13062" max="13062" width="12.375" style="25" bestFit="1" customWidth="1"/>
    <col min="13063" max="13309" width="9.375" style="25"/>
    <col min="13310" max="13310" width="12.375" style="25" customWidth="1"/>
    <col min="13311" max="13311" width="34.375" style="25" customWidth="1"/>
    <col min="13312" max="13312" width="2.375" style="25" customWidth="1"/>
    <col min="13313" max="13314" width="8.375" style="25" customWidth="1"/>
    <col min="13315" max="13316" width="17.375" style="25" customWidth="1"/>
    <col min="13317" max="13317" width="0.375" style="25" customWidth="1"/>
    <col min="13318" max="13318" width="12.375" style="25" bestFit="1" customWidth="1"/>
    <col min="13319" max="13565" width="9.375" style="25"/>
    <col min="13566" max="13566" width="12.375" style="25" customWidth="1"/>
    <col min="13567" max="13567" width="34.375" style="25" customWidth="1"/>
    <col min="13568" max="13568" width="2.375" style="25" customWidth="1"/>
    <col min="13569" max="13570" width="8.375" style="25" customWidth="1"/>
    <col min="13571" max="13572" width="17.375" style="25" customWidth="1"/>
    <col min="13573" max="13573" width="0.375" style="25" customWidth="1"/>
    <col min="13574" max="13574" width="12.375" style="25" bestFit="1" customWidth="1"/>
    <col min="13575" max="13821" width="9.375" style="25"/>
    <col min="13822" max="13822" width="12.375" style="25" customWidth="1"/>
    <col min="13823" max="13823" width="34.375" style="25" customWidth="1"/>
    <col min="13824" max="13824" width="2.375" style="25" customWidth="1"/>
    <col min="13825" max="13826" width="8.375" style="25" customWidth="1"/>
    <col min="13827" max="13828" width="17.375" style="25" customWidth="1"/>
    <col min="13829" max="13829" width="0.375" style="25" customWidth="1"/>
    <col min="13830" max="13830" width="12.375" style="25" bestFit="1" customWidth="1"/>
    <col min="13831" max="14077" width="9.375" style="25"/>
    <col min="14078" max="14078" width="12.375" style="25" customWidth="1"/>
    <col min="14079" max="14079" width="34.375" style="25" customWidth="1"/>
    <col min="14080" max="14080" width="2.375" style="25" customWidth="1"/>
    <col min="14081" max="14082" width="8.375" style="25" customWidth="1"/>
    <col min="14083" max="14084" width="17.375" style="25" customWidth="1"/>
    <col min="14085" max="14085" width="0.375" style="25" customWidth="1"/>
    <col min="14086" max="14086" width="12.375" style="25" bestFit="1" customWidth="1"/>
    <col min="14087" max="14333" width="9.375" style="25"/>
    <col min="14334" max="14334" width="12.375" style="25" customWidth="1"/>
    <col min="14335" max="14335" width="34.375" style="25" customWidth="1"/>
    <col min="14336" max="14336" width="2.375" style="25" customWidth="1"/>
    <col min="14337" max="14338" width="8.375" style="25" customWidth="1"/>
    <col min="14339" max="14340" width="17.375" style="25" customWidth="1"/>
    <col min="14341" max="14341" width="0.375" style="25" customWidth="1"/>
    <col min="14342" max="14342" width="12.375" style="25" bestFit="1" customWidth="1"/>
    <col min="14343" max="14589" width="9.375" style="25"/>
    <col min="14590" max="14590" width="12.375" style="25" customWidth="1"/>
    <col min="14591" max="14591" width="34.375" style="25" customWidth="1"/>
    <col min="14592" max="14592" width="2.375" style="25" customWidth="1"/>
    <col min="14593" max="14594" width="8.375" style="25" customWidth="1"/>
    <col min="14595" max="14596" width="17.375" style="25" customWidth="1"/>
    <col min="14597" max="14597" width="0.375" style="25" customWidth="1"/>
    <col min="14598" max="14598" width="12.375" style="25" bestFit="1" customWidth="1"/>
    <col min="14599" max="14845" width="9.375" style="25"/>
    <col min="14846" max="14846" width="12.375" style="25" customWidth="1"/>
    <col min="14847" max="14847" width="34.375" style="25" customWidth="1"/>
    <col min="14848" max="14848" width="2.375" style="25" customWidth="1"/>
    <col min="14849" max="14850" width="8.375" style="25" customWidth="1"/>
    <col min="14851" max="14852" width="17.375" style="25" customWidth="1"/>
    <col min="14853" max="14853" width="0.375" style="25" customWidth="1"/>
    <col min="14854" max="14854" width="12.375" style="25" bestFit="1" customWidth="1"/>
    <col min="14855" max="15101" width="9.375" style="25"/>
    <col min="15102" max="15102" width="12.375" style="25" customWidth="1"/>
    <col min="15103" max="15103" width="34.375" style="25" customWidth="1"/>
    <col min="15104" max="15104" width="2.375" style="25" customWidth="1"/>
    <col min="15105" max="15106" width="8.375" style="25" customWidth="1"/>
    <col min="15107" max="15108" width="17.375" style="25" customWidth="1"/>
    <col min="15109" max="15109" width="0.375" style="25" customWidth="1"/>
    <col min="15110" max="15110" width="12.375" style="25" bestFit="1" customWidth="1"/>
    <col min="15111" max="15357" width="9.375" style="25"/>
    <col min="15358" max="15358" width="12.375" style="25" customWidth="1"/>
    <col min="15359" max="15359" width="34.375" style="25" customWidth="1"/>
    <col min="15360" max="15360" width="2.375" style="25" customWidth="1"/>
    <col min="15361" max="15362" width="8.375" style="25" customWidth="1"/>
    <col min="15363" max="15364" width="17.375" style="25" customWidth="1"/>
    <col min="15365" max="15365" width="0.375" style="25" customWidth="1"/>
    <col min="15366" max="15366" width="12.375" style="25" bestFit="1" customWidth="1"/>
    <col min="15367" max="15613" width="9.375" style="25"/>
    <col min="15614" max="15614" width="12.375" style="25" customWidth="1"/>
    <col min="15615" max="15615" width="34.375" style="25" customWidth="1"/>
    <col min="15616" max="15616" width="2.375" style="25" customWidth="1"/>
    <col min="15617" max="15618" width="8.375" style="25" customWidth="1"/>
    <col min="15619" max="15620" width="17.375" style="25" customWidth="1"/>
    <col min="15621" max="15621" width="0.375" style="25" customWidth="1"/>
    <col min="15622" max="15622" width="12.375" style="25" bestFit="1" customWidth="1"/>
    <col min="15623" max="15869" width="9.375" style="25"/>
    <col min="15870" max="15870" width="12.375" style="25" customWidth="1"/>
    <col min="15871" max="15871" width="34.375" style="25" customWidth="1"/>
    <col min="15872" max="15872" width="2.375" style="25" customWidth="1"/>
    <col min="15873" max="15874" width="8.375" style="25" customWidth="1"/>
    <col min="15875" max="15876" width="17.375" style="25" customWidth="1"/>
    <col min="15877" max="15877" width="0.375" style="25" customWidth="1"/>
    <col min="15878" max="15878" width="12.375" style="25" bestFit="1" customWidth="1"/>
    <col min="15879" max="16125" width="9.375" style="25"/>
    <col min="16126" max="16126" width="12.375" style="25" customWidth="1"/>
    <col min="16127" max="16127" width="34.375" style="25" customWidth="1"/>
    <col min="16128" max="16128" width="2.375" style="25" customWidth="1"/>
    <col min="16129" max="16130" width="8.375" style="25" customWidth="1"/>
    <col min="16131" max="16132" width="17.375" style="25" customWidth="1"/>
    <col min="16133" max="16133" width="0.375" style="25" customWidth="1"/>
    <col min="16134" max="16134" width="12.375" style="25" bestFit="1" customWidth="1"/>
    <col min="16135" max="16384" width="9.375" style="25"/>
  </cols>
  <sheetData>
    <row r="1" spans="1:15" ht="4.5" customHeight="1" x14ac:dyDescent="0.2"/>
    <row r="2" spans="1:15" x14ac:dyDescent="0.2">
      <c r="B2" s="24" t="s">
        <v>102</v>
      </c>
      <c r="C2" s="24"/>
      <c r="D2" s="24"/>
      <c r="E2" s="24"/>
      <c r="F2" s="24"/>
      <c r="G2" s="24"/>
      <c r="H2" s="24"/>
      <c r="I2" s="24"/>
      <c r="J2" s="24"/>
    </row>
    <row r="3" spans="1:15" x14ac:dyDescent="0.2">
      <c r="B3" s="31" t="str">
        <f>'التدفقات النقدية'!B2:E2</f>
        <v>شركة شخص واحد - شركــــــــــــــــــــــــة ذات مسئوليــــــــــــــــــــــــــــة محدودة أجنبية</v>
      </c>
      <c r="C3" s="31"/>
      <c r="D3" s="24"/>
      <c r="E3" s="24"/>
      <c r="F3" s="24"/>
      <c r="G3" s="24"/>
      <c r="H3" s="24"/>
      <c r="I3" s="24"/>
      <c r="J3" s="24"/>
    </row>
    <row r="4" spans="1:15" x14ac:dyDescent="0.2">
      <c r="B4" s="26" t="s">
        <v>146</v>
      </c>
      <c r="C4" s="26"/>
      <c r="D4" s="25"/>
      <c r="E4" s="25"/>
      <c r="F4" s="26"/>
      <c r="G4" s="26"/>
      <c r="H4" s="26"/>
      <c r="I4" s="26"/>
      <c r="J4" s="26"/>
    </row>
    <row r="5" spans="1:15" x14ac:dyDescent="0.2">
      <c r="B5" s="32" t="s">
        <v>19</v>
      </c>
      <c r="C5" s="32"/>
      <c r="D5" s="27"/>
      <c r="E5" s="27"/>
      <c r="F5" s="27"/>
      <c r="G5" s="27"/>
      <c r="H5" s="27"/>
      <c r="I5" s="27"/>
      <c r="J5" s="27"/>
    </row>
    <row r="6" spans="1:15" s="37" customFormat="1" ht="9.75" customHeight="1" x14ac:dyDescent="0.2">
      <c r="A6" s="25"/>
      <c r="B6" s="35"/>
      <c r="C6" s="35"/>
      <c r="D6" s="35"/>
      <c r="E6" s="35"/>
      <c r="F6" s="35"/>
      <c r="G6" s="35"/>
      <c r="H6" s="35"/>
      <c r="I6" s="35"/>
      <c r="J6" s="35"/>
      <c r="K6" s="25"/>
    </row>
    <row r="7" spans="1:15" s="37" customFormat="1" x14ac:dyDescent="0.2">
      <c r="A7" s="25"/>
      <c r="B7" s="38" t="s">
        <v>235</v>
      </c>
      <c r="C7" s="25"/>
      <c r="D7" s="89"/>
      <c r="E7" s="25"/>
      <c r="G7" s="25"/>
      <c r="H7" s="39" t="s">
        <v>141</v>
      </c>
      <c r="I7" s="25"/>
      <c r="J7" s="39" t="s">
        <v>72</v>
      </c>
      <c r="K7" s="25"/>
    </row>
    <row r="8" spans="1:15" s="37" customFormat="1" ht="33.75" customHeight="1" x14ac:dyDescent="0.2">
      <c r="A8" s="25"/>
      <c r="B8" s="89" t="s">
        <v>43</v>
      </c>
      <c r="C8" s="89"/>
      <c r="D8" s="89"/>
      <c r="E8" s="89"/>
      <c r="G8" s="93"/>
      <c r="H8" s="85">
        <f>SUMIF('Trial Balance'!I:I,'5-6-7'!B8,'Trial Balance'!J:J)</f>
        <v>12874</v>
      </c>
      <c r="J8" s="85">
        <v>638746</v>
      </c>
      <c r="K8" s="25"/>
      <c r="N8" s="85">
        <f>SUMIF('Trial Balance'!N:N,'5-6-7'!B8,'Trial Balance'!B:B)</f>
        <v>638746.38</v>
      </c>
      <c r="O8" s="34">
        <f>J8-N8</f>
        <v>-0.38000000000465661</v>
      </c>
    </row>
    <row r="9" spans="1:15" s="37" customFormat="1" ht="27" customHeight="1" thickBot="1" x14ac:dyDescent="0.25">
      <c r="A9" s="25"/>
      <c r="B9" s="89"/>
      <c r="C9" s="89"/>
      <c r="D9" s="89"/>
      <c r="E9" s="89"/>
      <c r="G9" s="86"/>
      <c r="H9" s="87">
        <f>SUM(H8:H8)</f>
        <v>12874</v>
      </c>
      <c r="J9" s="87">
        <f>SUM(J8:J8)</f>
        <v>638746</v>
      </c>
      <c r="K9" s="25"/>
    </row>
    <row r="10" spans="1:15" s="37" customFormat="1" ht="11.25" customHeight="1" thickTop="1" x14ac:dyDescent="0.2">
      <c r="A10" s="25"/>
      <c r="B10" s="89"/>
      <c r="C10" s="89"/>
      <c r="D10" s="89"/>
      <c r="E10" s="89"/>
      <c r="G10" s="86"/>
      <c r="H10" s="84"/>
      <c r="J10" s="84"/>
      <c r="K10" s="25"/>
    </row>
    <row r="11" spans="1:15" ht="38.25" customHeight="1" x14ac:dyDescent="0.2">
      <c r="B11" s="44" t="s">
        <v>67</v>
      </c>
      <c r="C11" s="44"/>
      <c r="D11" s="35"/>
      <c r="E11" s="35"/>
      <c r="G11" s="93"/>
      <c r="H11" s="39" t="s">
        <v>141</v>
      </c>
      <c r="J11" s="39" t="s">
        <v>72</v>
      </c>
    </row>
    <row r="12" spans="1:15" ht="26.25" customHeight="1" x14ac:dyDescent="0.2">
      <c r="B12" s="21" t="s">
        <v>79</v>
      </c>
      <c r="C12" s="21"/>
      <c r="D12" s="21"/>
      <c r="E12" s="21"/>
      <c r="G12" s="86"/>
      <c r="H12" s="85">
        <f>SUMIF('Trial Balance'!I:I,'5-6-7'!B12,'Trial Balance'!J:J)</f>
        <v>85134</v>
      </c>
      <c r="J12" s="85">
        <v>46417</v>
      </c>
      <c r="N12" s="85">
        <f>SUMIF('Trial Balance'!N:N,'5-6-7'!B12,'Trial Balance'!B:B)</f>
        <v>46417</v>
      </c>
      <c r="O12" s="34">
        <f>J12-N12</f>
        <v>0</v>
      </c>
    </row>
    <row r="13" spans="1:15" ht="26.25" customHeight="1" x14ac:dyDescent="0.2">
      <c r="B13" s="40" t="s">
        <v>139</v>
      </c>
      <c r="C13" s="40"/>
      <c r="D13" s="40"/>
      <c r="E13" s="21"/>
      <c r="G13" s="86"/>
      <c r="H13" s="85">
        <f>SUMIF('Trial Balance'!I:I,'5-6-7'!B13,'Trial Balance'!J:J)</f>
        <v>0</v>
      </c>
      <c r="J13" s="85">
        <v>53134</v>
      </c>
      <c r="N13" s="85">
        <f>SUMIF('Trial Balance'!N:N,'5-6-7'!B13,'Trial Balance'!B:B)</f>
        <v>53133.97</v>
      </c>
      <c r="O13" s="34">
        <f t="shared" ref="O13:O14" si="0">J13-N13</f>
        <v>2.9999999998835847E-2</v>
      </c>
    </row>
    <row r="14" spans="1:15" ht="26.25" customHeight="1" x14ac:dyDescent="0.2">
      <c r="B14" s="21" t="s">
        <v>80</v>
      </c>
      <c r="C14" s="21"/>
      <c r="D14" s="21"/>
      <c r="E14" s="21"/>
      <c r="G14" s="86"/>
      <c r="H14" s="85">
        <f>SUMIF('Trial Balance'!I:I,'5-6-7'!B14,'Trial Balance'!J:J)</f>
        <v>9600</v>
      </c>
      <c r="J14" s="85">
        <v>10000</v>
      </c>
      <c r="N14" s="85">
        <f>SUMIF('Trial Balance'!N:N,'5-6-7'!B14,'Trial Balance'!B:B)</f>
        <v>10000.219999999999</v>
      </c>
      <c r="O14" s="34">
        <f t="shared" si="0"/>
        <v>-0.21999999999934516</v>
      </c>
    </row>
    <row r="15" spans="1:15" ht="26.25" customHeight="1" thickBot="1" x14ac:dyDescent="0.25">
      <c r="B15" s="89"/>
      <c r="C15" s="89"/>
      <c r="D15" s="89"/>
      <c r="E15" s="89"/>
      <c r="G15" s="86"/>
      <c r="H15" s="87">
        <f>SUM(H12:H14)</f>
        <v>94734</v>
      </c>
      <c r="J15" s="87">
        <f>SUM(J12:J14)</f>
        <v>109551</v>
      </c>
    </row>
    <row r="16" spans="1:15" ht="21" thickTop="1" x14ac:dyDescent="0.2">
      <c r="B16" s="38" t="s">
        <v>71</v>
      </c>
      <c r="C16" s="38"/>
      <c r="D16" s="89"/>
      <c r="E16" s="89"/>
      <c r="F16" s="84"/>
      <c r="G16" s="86"/>
      <c r="H16" s="84"/>
      <c r="J16" s="84"/>
    </row>
    <row r="17" spans="2:15" ht="34.5" customHeight="1" x14ac:dyDescent="0.2">
      <c r="B17" s="156" t="s">
        <v>125</v>
      </c>
      <c r="C17" s="156"/>
      <c r="D17" s="156"/>
      <c r="E17" s="156"/>
      <c r="F17" s="156"/>
      <c r="G17" s="156"/>
      <c r="H17" s="156"/>
      <c r="I17" s="156"/>
      <c r="J17" s="156"/>
    </row>
    <row r="18" spans="2:15" x14ac:dyDescent="0.2">
      <c r="B18" s="41" t="s">
        <v>31</v>
      </c>
      <c r="C18" s="41"/>
      <c r="D18" s="89"/>
      <c r="E18" s="89"/>
      <c r="F18" s="84"/>
      <c r="G18" s="86"/>
      <c r="H18" s="86"/>
      <c r="I18" s="86"/>
      <c r="J18" s="84"/>
    </row>
    <row r="19" spans="2:15" ht="23.25" customHeight="1" x14ac:dyDescent="0.2">
      <c r="B19" s="157" t="s">
        <v>147</v>
      </c>
      <c r="C19" s="157"/>
      <c r="D19" s="157"/>
      <c r="E19" s="157"/>
      <c r="F19" s="157"/>
      <c r="G19" s="157"/>
      <c r="H19" s="157"/>
      <c r="I19" s="157"/>
      <c r="J19" s="157"/>
    </row>
    <row r="20" spans="2:15" ht="22.5" customHeight="1" x14ac:dyDescent="0.2">
      <c r="B20" s="113"/>
      <c r="C20" s="113"/>
      <c r="D20" s="113"/>
      <c r="E20" s="113"/>
      <c r="F20" s="113"/>
      <c r="G20" s="113"/>
      <c r="H20" s="160" t="s">
        <v>55</v>
      </c>
      <c r="I20" s="160"/>
      <c r="J20" s="160"/>
    </row>
    <row r="21" spans="2:15" ht="29.25" customHeight="1" x14ac:dyDescent="0.2">
      <c r="B21" s="114" t="s">
        <v>32</v>
      </c>
      <c r="C21" s="94"/>
      <c r="D21" s="114" t="s">
        <v>33</v>
      </c>
      <c r="E21" s="89"/>
      <c r="F21" s="114" t="s">
        <v>34</v>
      </c>
      <c r="G21" s="86"/>
      <c r="H21" s="101" t="s">
        <v>141</v>
      </c>
      <c r="I21" s="86"/>
      <c r="J21" s="101" t="s">
        <v>72</v>
      </c>
    </row>
    <row r="22" spans="2:15" ht="29.25" customHeight="1" x14ac:dyDescent="0.2">
      <c r="B22" s="109" t="s">
        <v>82</v>
      </c>
      <c r="C22" s="109"/>
      <c r="D22" s="161" t="s">
        <v>35</v>
      </c>
      <c r="E22" s="89"/>
      <c r="F22" s="92" t="s">
        <v>48</v>
      </c>
      <c r="G22" s="86"/>
      <c r="H22" s="46">
        <f>SUMIF('Trial Balance'!I:I,'5-6-7'!B22,'Trial Balance'!L:L)</f>
        <v>60996</v>
      </c>
      <c r="I22" s="86"/>
      <c r="J22" s="46">
        <v>430933</v>
      </c>
    </row>
    <row r="23" spans="2:15" ht="21.6" customHeight="1" x14ac:dyDescent="0.2">
      <c r="B23" s="95"/>
      <c r="C23" s="95"/>
      <c r="D23" s="162"/>
      <c r="E23" s="89"/>
      <c r="F23" s="92" t="s">
        <v>54</v>
      </c>
      <c r="G23" s="86"/>
      <c r="H23" s="46">
        <f>-SUMIF('Trial Balance'!I:I,'5-6-7'!B22,'Trial Balance'!K:K)</f>
        <v>-171275</v>
      </c>
      <c r="I23" s="86"/>
      <c r="J23" s="46">
        <v>-112490</v>
      </c>
    </row>
    <row r="24" spans="2:15" x14ac:dyDescent="0.2">
      <c r="B24" s="162" t="s">
        <v>83</v>
      </c>
      <c r="C24" s="95"/>
      <c r="D24" s="163" t="s">
        <v>137</v>
      </c>
      <c r="E24" s="89"/>
      <c r="F24" s="92" t="s">
        <v>48</v>
      </c>
      <c r="G24" s="86"/>
      <c r="H24" s="46">
        <f>SUMIF('Trial Balance'!I:I,'5-6-7'!B24,'Trial Balance'!L:L)</f>
        <v>0</v>
      </c>
      <c r="I24" s="86"/>
      <c r="J24" s="46">
        <v>0</v>
      </c>
    </row>
    <row r="25" spans="2:15" x14ac:dyDescent="0.2">
      <c r="B25" s="162"/>
      <c r="C25" s="95"/>
      <c r="D25" s="163"/>
      <c r="E25" s="89"/>
      <c r="F25" s="92" t="s">
        <v>138</v>
      </c>
      <c r="G25" s="86"/>
      <c r="H25" s="46">
        <f>-H13</f>
        <v>0</v>
      </c>
      <c r="I25" s="86"/>
      <c r="J25" s="46">
        <v>-53134</v>
      </c>
    </row>
    <row r="26" spans="2:15" ht="6.75" customHeight="1" x14ac:dyDescent="0.2">
      <c r="B26" s="89"/>
      <c r="C26" s="89"/>
      <c r="D26" s="89"/>
      <c r="E26" s="89"/>
      <c r="F26" s="84"/>
      <c r="G26" s="86"/>
      <c r="H26" s="86"/>
      <c r="I26" s="86"/>
      <c r="J26" s="84"/>
    </row>
    <row r="27" spans="2:15" ht="30.75" customHeight="1" x14ac:dyDescent="0.2">
      <c r="B27" s="158" t="s">
        <v>77</v>
      </c>
      <c r="C27" s="158"/>
      <c r="D27" s="158"/>
      <c r="E27" s="158"/>
      <c r="F27" s="158"/>
      <c r="G27" s="40"/>
      <c r="H27" s="40"/>
      <c r="I27" s="40"/>
      <c r="J27" s="40"/>
    </row>
    <row r="28" spans="2:15" ht="30.75" customHeight="1" x14ac:dyDescent="0.2">
      <c r="B28" s="83" t="s">
        <v>228</v>
      </c>
      <c r="C28" s="89"/>
      <c r="D28" s="89"/>
      <c r="E28" s="89"/>
      <c r="F28" s="84"/>
      <c r="G28" s="86"/>
      <c r="H28" s="39" t="s">
        <v>141</v>
      </c>
      <c r="J28" s="39" t="s">
        <v>72</v>
      </c>
    </row>
    <row r="29" spans="2:15" ht="30.75" customHeight="1" x14ac:dyDescent="0.2">
      <c r="B29" s="109" t="s">
        <v>83</v>
      </c>
      <c r="C29" s="89"/>
      <c r="D29" s="89"/>
      <c r="E29" s="89"/>
      <c r="F29" s="84"/>
      <c r="G29" s="86"/>
      <c r="H29" s="85">
        <f>SUMIF('Trial Balance'!I:I,'5-6-7'!B29,'Trial Balance'!J:J)</f>
        <v>14</v>
      </c>
      <c r="J29" s="85">
        <v>14</v>
      </c>
      <c r="N29" s="85">
        <f>SUMIF('Trial Balance'!N:N,'5-6-7'!B29,'Trial Balance'!B:B)</f>
        <v>13.65</v>
      </c>
      <c r="O29" s="34">
        <f>J29-N29</f>
        <v>0.34999999999999964</v>
      </c>
    </row>
    <row r="30" spans="2:15" ht="30.75" customHeight="1" thickBot="1" x14ac:dyDescent="0.25">
      <c r="B30" s="89"/>
      <c r="C30" s="89"/>
      <c r="D30" s="89"/>
      <c r="E30" s="89"/>
      <c r="F30" s="84"/>
      <c r="G30" s="86"/>
      <c r="H30" s="96">
        <f>SUM(H29:H29)</f>
        <v>14</v>
      </c>
      <c r="J30" s="96">
        <f>SUM(J29:J29)</f>
        <v>14</v>
      </c>
    </row>
    <row r="31" spans="2:15" ht="12" customHeight="1" thickTop="1" x14ac:dyDescent="0.2">
      <c r="B31" s="89"/>
      <c r="C31" s="89"/>
      <c r="D31" s="89"/>
      <c r="E31" s="89"/>
      <c r="F31" s="84"/>
      <c r="G31" s="86"/>
      <c r="H31" s="84"/>
      <c r="J31" s="84"/>
    </row>
    <row r="32" spans="2:15" ht="27" customHeight="1" x14ac:dyDescent="0.2">
      <c r="B32" s="110" t="s">
        <v>79</v>
      </c>
      <c r="C32" s="89"/>
      <c r="D32" s="89"/>
      <c r="E32" s="89"/>
      <c r="F32" s="84"/>
      <c r="G32" s="86"/>
      <c r="H32" s="84"/>
      <c r="J32" s="84"/>
    </row>
    <row r="33" spans="2:15" ht="18" customHeight="1" x14ac:dyDescent="0.2">
      <c r="B33" s="89"/>
      <c r="C33" s="89"/>
      <c r="D33" s="89"/>
      <c r="E33" s="89"/>
      <c r="F33" s="84"/>
      <c r="G33" s="86"/>
      <c r="H33" s="39" t="s">
        <v>141</v>
      </c>
      <c r="J33" s="39" t="s">
        <v>72</v>
      </c>
    </row>
    <row r="34" spans="2:15" ht="18" customHeight="1" x14ac:dyDescent="0.2">
      <c r="B34" s="109" t="s">
        <v>83</v>
      </c>
      <c r="C34" s="89"/>
      <c r="D34" s="89"/>
      <c r="E34" s="89"/>
      <c r="F34" s="84"/>
      <c r="G34" s="86"/>
      <c r="H34" s="85">
        <f>H13</f>
        <v>0</v>
      </c>
      <c r="J34" s="85">
        <f>J13</f>
        <v>53134</v>
      </c>
      <c r="N34" s="85">
        <f>SUMIF('Trial Balance'!N:N,'5-6-7'!B34,'Trial Balance'!B:B)</f>
        <v>13.65</v>
      </c>
      <c r="O34" s="34">
        <f>J34-N34</f>
        <v>53120.35</v>
      </c>
    </row>
    <row r="35" spans="2:15" ht="18" customHeight="1" thickBot="1" x14ac:dyDescent="0.25">
      <c r="B35" s="89"/>
      <c r="C35" s="89"/>
      <c r="D35" s="89"/>
      <c r="E35" s="89"/>
      <c r="F35" s="84"/>
      <c r="G35" s="86"/>
      <c r="H35" s="96">
        <f>SUM(H34:H34)</f>
        <v>0</v>
      </c>
      <c r="J35" s="96">
        <f>SUM(J34:J34)</f>
        <v>53134</v>
      </c>
    </row>
    <row r="36" spans="2:15" ht="18" customHeight="1" thickTop="1" x14ac:dyDescent="0.2">
      <c r="B36" s="89"/>
      <c r="C36" s="89"/>
      <c r="D36" s="89"/>
      <c r="E36" s="89"/>
      <c r="F36" s="84"/>
      <c r="G36" s="86"/>
      <c r="H36" s="84"/>
      <c r="J36" s="84"/>
    </row>
    <row r="37" spans="2:15" ht="33.75" customHeight="1" x14ac:dyDescent="0.2">
      <c r="B37" s="83" t="s">
        <v>81</v>
      </c>
      <c r="C37" s="89"/>
      <c r="D37" s="89"/>
      <c r="E37" s="89"/>
      <c r="F37" s="84"/>
      <c r="G37" s="86"/>
      <c r="H37" s="39" t="s">
        <v>141</v>
      </c>
      <c r="J37" s="39" t="s">
        <v>72</v>
      </c>
    </row>
    <row r="38" spans="2:15" ht="33.75" customHeight="1" x14ac:dyDescent="0.2">
      <c r="B38" s="109" t="s">
        <v>82</v>
      </c>
      <c r="C38" s="89"/>
      <c r="D38" s="89"/>
      <c r="E38" s="89"/>
      <c r="F38" s="84"/>
      <c r="G38" s="86"/>
      <c r="H38" s="85">
        <f>-SUMIF('Trial Balance'!I:I,'5-6-7'!B38,'Trial Balance'!J:J)</f>
        <v>1806014</v>
      </c>
      <c r="J38" s="85">
        <v>1916292</v>
      </c>
      <c r="M38" s="34"/>
      <c r="N38" s="85">
        <f>-SUMIF('Trial Balance'!N:N,'5-6-7'!B38,'Trial Balance'!B:B)</f>
        <v>1916292.43</v>
      </c>
      <c r="O38" s="34">
        <f>J38-N38</f>
        <v>-0.42999999993480742</v>
      </c>
    </row>
    <row r="39" spans="2:15" ht="33.75" customHeight="1" thickBot="1" x14ac:dyDescent="0.25">
      <c r="B39" s="89"/>
      <c r="C39" s="89"/>
      <c r="D39" s="89"/>
      <c r="E39" s="89"/>
      <c r="F39" s="84"/>
      <c r="G39" s="86"/>
      <c r="H39" s="96">
        <f>SUM(H38:H38)</f>
        <v>1806014</v>
      </c>
      <c r="J39" s="96">
        <f>SUM(J38:J38)</f>
        <v>1916292</v>
      </c>
    </row>
    <row r="40" spans="2:15" ht="26.25" hidden="1" customHeight="1" thickTop="1" x14ac:dyDescent="0.2">
      <c r="B40" s="89"/>
      <c r="C40" s="89"/>
      <c r="D40" s="89"/>
      <c r="E40" s="89"/>
      <c r="F40" s="84"/>
      <c r="G40" s="86"/>
      <c r="H40" s="86"/>
      <c r="I40" s="86"/>
      <c r="J40" s="97"/>
    </row>
    <row r="41" spans="2:15" ht="26.25" hidden="1" customHeight="1" x14ac:dyDescent="0.2">
      <c r="B41" s="89"/>
      <c r="C41" s="89"/>
      <c r="D41" s="89"/>
      <c r="E41" s="89"/>
      <c r="F41" s="84"/>
      <c r="G41" s="86"/>
      <c r="H41" s="86"/>
      <c r="I41" s="86"/>
      <c r="J41" s="84"/>
    </row>
    <row r="42" spans="2:15" ht="27.75" customHeight="1" thickTop="1" x14ac:dyDescent="0.2">
      <c r="B42" s="47"/>
      <c r="C42" s="47"/>
      <c r="D42" s="47"/>
      <c r="E42" s="47"/>
      <c r="F42" s="98"/>
      <c r="G42" s="99"/>
      <c r="H42" s="99"/>
      <c r="I42" s="99"/>
      <c r="J42" s="98"/>
    </row>
    <row r="43" spans="2:15" x14ac:dyDescent="0.2">
      <c r="B43" s="159">
        <v>17</v>
      </c>
      <c r="C43" s="159"/>
      <c r="D43" s="159"/>
      <c r="E43" s="159"/>
      <c r="F43" s="159"/>
      <c r="G43" s="159"/>
      <c r="H43" s="159"/>
      <c r="I43" s="159"/>
      <c r="J43" s="159"/>
    </row>
    <row r="44" spans="2:15" x14ac:dyDescent="0.2">
      <c r="B44" s="82"/>
      <c r="C44" s="82"/>
      <c r="D44" s="82"/>
      <c r="E44" s="82"/>
      <c r="F44" s="82"/>
      <c r="G44" s="82"/>
      <c r="H44" s="82"/>
      <c r="I44" s="82"/>
      <c r="J44" s="82"/>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8">
    <mergeCell ref="B17:J17"/>
    <mergeCell ref="B19:J19"/>
    <mergeCell ref="B27:F27"/>
    <mergeCell ref="B43:J43"/>
    <mergeCell ref="H20:J20"/>
    <mergeCell ref="D22:D23"/>
    <mergeCell ref="B24:B25"/>
    <mergeCell ref="D24:D25"/>
  </mergeCells>
  <printOptions horizontalCentered="1"/>
  <pageMargins left="0.39370078740157483" right="0.39370078740157483" top="0.62992125984251968" bottom="0" header="0" footer="0"/>
  <pageSetup paperSize="9" scale="80" firstPageNumber="5"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
  <sheetViews>
    <sheetView rightToLeft="1" topLeftCell="A19" zoomScale="90" zoomScaleNormal="90" zoomScaleSheetLayoutView="130" zoomScalePageLayoutView="90" workbookViewId="0">
      <selection activeCell="A37" sqref="A37:XFD37"/>
    </sheetView>
  </sheetViews>
  <sheetFormatPr defaultColWidth="9.375" defaultRowHeight="20.25" x14ac:dyDescent="0.2"/>
  <cols>
    <col min="1" max="1" width="2.125" style="25" customWidth="1"/>
    <col min="2" max="2" width="48" style="25" customWidth="1"/>
    <col min="3" max="3" width="2.125" style="33" customWidth="1"/>
    <col min="4" max="4" width="12.75" style="33" customWidth="1"/>
    <col min="5" max="5" width="2.125" style="33" customWidth="1"/>
    <col min="6" max="6" width="12.75" style="25" customWidth="1"/>
    <col min="7" max="7" width="2.125" style="25" customWidth="1"/>
    <col min="8" max="8" width="9.375" style="25"/>
    <col min="9" max="9" width="16.625" style="25" customWidth="1"/>
    <col min="10" max="10" width="0" style="25" hidden="1" customWidth="1"/>
    <col min="11" max="11" width="9.375" style="25"/>
    <col min="12" max="12" width="0" style="25" hidden="1" customWidth="1"/>
    <col min="13" max="248" width="9.375" style="25"/>
    <col min="249" max="249" width="12.375" style="25" customWidth="1"/>
    <col min="250" max="250" width="34.375" style="25" customWidth="1"/>
    <col min="251" max="251" width="2.375" style="25" customWidth="1"/>
    <col min="252" max="253" width="8.375" style="25" customWidth="1"/>
    <col min="254" max="255" width="17.375" style="25" customWidth="1"/>
    <col min="256" max="256" width="0.375" style="25" customWidth="1"/>
    <col min="257" max="257" width="12.375" style="25" bestFit="1" customWidth="1"/>
    <col min="258" max="504" width="9.375" style="25"/>
    <col min="505" max="505" width="12.375" style="25" customWidth="1"/>
    <col min="506" max="506" width="34.375" style="25" customWidth="1"/>
    <col min="507" max="507" width="2.375" style="25" customWidth="1"/>
    <col min="508" max="509" width="8.375" style="25" customWidth="1"/>
    <col min="510" max="511" width="17.375" style="25" customWidth="1"/>
    <col min="512" max="512" width="0.375" style="25" customWidth="1"/>
    <col min="513" max="513" width="12.375" style="25" bestFit="1" customWidth="1"/>
    <col min="514" max="760" width="9.375" style="25"/>
    <col min="761" max="761" width="12.375" style="25" customWidth="1"/>
    <col min="762" max="762" width="34.375" style="25" customWidth="1"/>
    <col min="763" max="763" width="2.375" style="25" customWidth="1"/>
    <col min="764" max="765" width="8.375" style="25" customWidth="1"/>
    <col min="766" max="767" width="17.375" style="25" customWidth="1"/>
    <col min="768" max="768" width="0.375" style="25" customWidth="1"/>
    <col min="769" max="769" width="12.375" style="25" bestFit="1" customWidth="1"/>
    <col min="770" max="1016" width="9.375" style="25"/>
    <col min="1017" max="1017" width="12.375" style="25" customWidth="1"/>
    <col min="1018" max="1018" width="34.375" style="25" customWidth="1"/>
    <col min="1019" max="1019" width="2.375" style="25" customWidth="1"/>
    <col min="1020" max="1021" width="8.375" style="25" customWidth="1"/>
    <col min="1022" max="1023" width="17.375" style="25" customWidth="1"/>
    <col min="1024" max="1024" width="0.375" style="25" customWidth="1"/>
    <col min="1025" max="1025" width="12.375" style="25" bestFit="1" customWidth="1"/>
    <col min="1026" max="1272" width="9.375" style="25"/>
    <col min="1273" max="1273" width="12.375" style="25" customWidth="1"/>
    <col min="1274" max="1274" width="34.375" style="25" customWidth="1"/>
    <col min="1275" max="1275" width="2.375" style="25" customWidth="1"/>
    <col min="1276" max="1277" width="8.375" style="25" customWidth="1"/>
    <col min="1278" max="1279" width="17.375" style="25" customWidth="1"/>
    <col min="1280" max="1280" width="0.375" style="25" customWidth="1"/>
    <col min="1281" max="1281" width="12.375" style="25" bestFit="1" customWidth="1"/>
    <col min="1282" max="1528" width="9.375" style="25"/>
    <col min="1529" max="1529" width="12.375" style="25" customWidth="1"/>
    <col min="1530" max="1530" width="34.375" style="25" customWidth="1"/>
    <col min="1531" max="1531" width="2.375" style="25" customWidth="1"/>
    <col min="1532" max="1533" width="8.375" style="25" customWidth="1"/>
    <col min="1534" max="1535" width="17.375" style="25" customWidth="1"/>
    <col min="1536" max="1536" width="0.375" style="25" customWidth="1"/>
    <col min="1537" max="1537" width="12.375" style="25" bestFit="1" customWidth="1"/>
    <col min="1538" max="1784" width="9.375" style="25"/>
    <col min="1785" max="1785" width="12.375" style="25" customWidth="1"/>
    <col min="1786" max="1786" width="34.375" style="25" customWidth="1"/>
    <col min="1787" max="1787" width="2.375" style="25" customWidth="1"/>
    <col min="1788" max="1789" width="8.375" style="25" customWidth="1"/>
    <col min="1790" max="1791" width="17.375" style="25" customWidth="1"/>
    <col min="1792" max="1792" width="0.375" style="25" customWidth="1"/>
    <col min="1793" max="1793" width="12.375" style="25" bestFit="1" customWidth="1"/>
    <col min="1794" max="2040" width="9.375" style="25"/>
    <col min="2041" max="2041" width="12.375" style="25" customWidth="1"/>
    <col min="2042" max="2042" width="34.375" style="25" customWidth="1"/>
    <col min="2043" max="2043" width="2.375" style="25" customWidth="1"/>
    <col min="2044" max="2045" width="8.375" style="25" customWidth="1"/>
    <col min="2046" max="2047" width="17.375" style="25" customWidth="1"/>
    <col min="2048" max="2048" width="0.375" style="25" customWidth="1"/>
    <col min="2049" max="2049" width="12.375" style="25" bestFit="1" customWidth="1"/>
    <col min="2050" max="2296" width="9.375" style="25"/>
    <col min="2297" max="2297" width="12.375" style="25" customWidth="1"/>
    <col min="2298" max="2298" width="34.375" style="25" customWidth="1"/>
    <col min="2299" max="2299" width="2.375" style="25" customWidth="1"/>
    <col min="2300" max="2301" width="8.375" style="25" customWidth="1"/>
    <col min="2302" max="2303" width="17.375" style="25" customWidth="1"/>
    <col min="2304" max="2304" width="0.375" style="25" customWidth="1"/>
    <col min="2305" max="2305" width="12.375" style="25" bestFit="1" customWidth="1"/>
    <col min="2306" max="2552" width="9.375" style="25"/>
    <col min="2553" max="2553" width="12.375" style="25" customWidth="1"/>
    <col min="2554" max="2554" width="34.375" style="25" customWidth="1"/>
    <col min="2555" max="2555" width="2.375" style="25" customWidth="1"/>
    <col min="2556" max="2557" width="8.375" style="25" customWidth="1"/>
    <col min="2558" max="2559" width="17.375" style="25" customWidth="1"/>
    <col min="2560" max="2560" width="0.375" style="25" customWidth="1"/>
    <col min="2561" max="2561" width="12.375" style="25" bestFit="1" customWidth="1"/>
    <col min="2562" max="2808" width="9.375" style="25"/>
    <col min="2809" max="2809" width="12.375" style="25" customWidth="1"/>
    <col min="2810" max="2810" width="34.375" style="25" customWidth="1"/>
    <col min="2811" max="2811" width="2.375" style="25" customWidth="1"/>
    <col min="2812" max="2813" width="8.375" style="25" customWidth="1"/>
    <col min="2814" max="2815" width="17.375" style="25" customWidth="1"/>
    <col min="2816" max="2816" width="0.375" style="25" customWidth="1"/>
    <col min="2817" max="2817" width="12.375" style="25" bestFit="1" customWidth="1"/>
    <col min="2818" max="3064" width="9.375" style="25"/>
    <col min="3065" max="3065" width="12.375" style="25" customWidth="1"/>
    <col min="3066" max="3066" width="34.375" style="25" customWidth="1"/>
    <col min="3067" max="3067" width="2.375" style="25" customWidth="1"/>
    <col min="3068" max="3069" width="8.375" style="25" customWidth="1"/>
    <col min="3070" max="3071" width="17.375" style="25" customWidth="1"/>
    <col min="3072" max="3072" width="0.375" style="25" customWidth="1"/>
    <col min="3073" max="3073" width="12.375" style="25" bestFit="1" customWidth="1"/>
    <col min="3074" max="3320" width="9.375" style="25"/>
    <col min="3321" max="3321" width="12.375" style="25" customWidth="1"/>
    <col min="3322" max="3322" width="34.375" style="25" customWidth="1"/>
    <col min="3323" max="3323" width="2.375" style="25" customWidth="1"/>
    <col min="3324" max="3325" width="8.375" style="25" customWidth="1"/>
    <col min="3326" max="3327" width="17.375" style="25" customWidth="1"/>
    <col min="3328" max="3328" width="0.375" style="25" customWidth="1"/>
    <col min="3329" max="3329" width="12.375" style="25" bestFit="1" customWidth="1"/>
    <col min="3330" max="3576" width="9.375" style="25"/>
    <col min="3577" max="3577" width="12.375" style="25" customWidth="1"/>
    <col min="3578" max="3578" width="34.375" style="25" customWidth="1"/>
    <col min="3579" max="3579" width="2.375" style="25" customWidth="1"/>
    <col min="3580" max="3581" width="8.375" style="25" customWidth="1"/>
    <col min="3582" max="3583" width="17.375" style="25" customWidth="1"/>
    <col min="3584" max="3584" width="0.375" style="25" customWidth="1"/>
    <col min="3585" max="3585" width="12.375" style="25" bestFit="1" customWidth="1"/>
    <col min="3586" max="3832" width="9.375" style="25"/>
    <col min="3833" max="3833" width="12.375" style="25" customWidth="1"/>
    <col min="3834" max="3834" width="34.375" style="25" customWidth="1"/>
    <col min="3835" max="3835" width="2.375" style="25" customWidth="1"/>
    <col min="3836" max="3837" width="8.375" style="25" customWidth="1"/>
    <col min="3838" max="3839" width="17.375" style="25" customWidth="1"/>
    <col min="3840" max="3840" width="0.375" style="25" customWidth="1"/>
    <col min="3841" max="3841" width="12.375" style="25" bestFit="1" customWidth="1"/>
    <col min="3842" max="4088" width="9.375" style="25"/>
    <col min="4089" max="4089" width="12.375" style="25" customWidth="1"/>
    <col min="4090" max="4090" width="34.375" style="25" customWidth="1"/>
    <col min="4091" max="4091" width="2.375" style="25" customWidth="1"/>
    <col min="4092" max="4093" width="8.375" style="25" customWidth="1"/>
    <col min="4094" max="4095" width="17.375" style="25" customWidth="1"/>
    <col min="4096" max="4096" width="0.375" style="25" customWidth="1"/>
    <col min="4097" max="4097" width="12.375" style="25" bestFit="1" customWidth="1"/>
    <col min="4098" max="4344" width="9.375" style="25"/>
    <col min="4345" max="4345" width="12.375" style="25" customWidth="1"/>
    <col min="4346" max="4346" width="34.375" style="25" customWidth="1"/>
    <col min="4347" max="4347" width="2.375" style="25" customWidth="1"/>
    <col min="4348" max="4349" width="8.375" style="25" customWidth="1"/>
    <col min="4350" max="4351" width="17.375" style="25" customWidth="1"/>
    <col min="4352" max="4352" width="0.375" style="25" customWidth="1"/>
    <col min="4353" max="4353" width="12.375" style="25" bestFit="1" customWidth="1"/>
    <col min="4354" max="4600" width="9.375" style="25"/>
    <col min="4601" max="4601" width="12.375" style="25" customWidth="1"/>
    <col min="4602" max="4602" width="34.375" style="25" customWidth="1"/>
    <col min="4603" max="4603" width="2.375" style="25" customWidth="1"/>
    <col min="4604" max="4605" width="8.375" style="25" customWidth="1"/>
    <col min="4606" max="4607" width="17.375" style="25" customWidth="1"/>
    <col min="4608" max="4608" width="0.375" style="25" customWidth="1"/>
    <col min="4609" max="4609" width="12.375" style="25" bestFit="1" customWidth="1"/>
    <col min="4610" max="4856" width="9.375" style="25"/>
    <col min="4857" max="4857" width="12.375" style="25" customWidth="1"/>
    <col min="4858" max="4858" width="34.375" style="25" customWidth="1"/>
    <col min="4859" max="4859" width="2.375" style="25" customWidth="1"/>
    <col min="4860" max="4861" width="8.375" style="25" customWidth="1"/>
    <col min="4862" max="4863" width="17.375" style="25" customWidth="1"/>
    <col min="4864" max="4864" width="0.375" style="25" customWidth="1"/>
    <col min="4865" max="4865" width="12.375" style="25" bestFit="1" customWidth="1"/>
    <col min="4866" max="5112" width="9.375" style="25"/>
    <col min="5113" max="5113" width="12.375" style="25" customWidth="1"/>
    <col min="5114" max="5114" width="34.375" style="25" customWidth="1"/>
    <col min="5115" max="5115" width="2.375" style="25" customWidth="1"/>
    <col min="5116" max="5117" width="8.375" style="25" customWidth="1"/>
    <col min="5118" max="5119" width="17.375" style="25" customWidth="1"/>
    <col min="5120" max="5120" width="0.375" style="25" customWidth="1"/>
    <col min="5121" max="5121" width="12.375" style="25" bestFit="1" customWidth="1"/>
    <col min="5122" max="5368" width="9.375" style="25"/>
    <col min="5369" max="5369" width="12.375" style="25" customWidth="1"/>
    <col min="5370" max="5370" width="34.375" style="25" customWidth="1"/>
    <col min="5371" max="5371" width="2.375" style="25" customWidth="1"/>
    <col min="5372" max="5373" width="8.375" style="25" customWidth="1"/>
    <col min="5374" max="5375" width="17.375" style="25" customWidth="1"/>
    <col min="5376" max="5376" width="0.375" style="25" customWidth="1"/>
    <col min="5377" max="5377" width="12.375" style="25" bestFit="1" customWidth="1"/>
    <col min="5378" max="5624" width="9.375" style="25"/>
    <col min="5625" max="5625" width="12.375" style="25" customWidth="1"/>
    <col min="5626" max="5626" width="34.375" style="25" customWidth="1"/>
    <col min="5627" max="5627" width="2.375" style="25" customWidth="1"/>
    <col min="5628" max="5629" width="8.375" style="25" customWidth="1"/>
    <col min="5630" max="5631" width="17.375" style="25" customWidth="1"/>
    <col min="5632" max="5632" width="0.375" style="25" customWidth="1"/>
    <col min="5633" max="5633" width="12.375" style="25" bestFit="1" customWidth="1"/>
    <col min="5634" max="5880" width="9.375" style="25"/>
    <col min="5881" max="5881" width="12.375" style="25" customWidth="1"/>
    <col min="5882" max="5882" width="34.375" style="25" customWidth="1"/>
    <col min="5883" max="5883" width="2.375" style="25" customWidth="1"/>
    <col min="5884" max="5885" width="8.375" style="25" customWidth="1"/>
    <col min="5886" max="5887" width="17.375" style="25" customWidth="1"/>
    <col min="5888" max="5888" width="0.375" style="25" customWidth="1"/>
    <col min="5889" max="5889" width="12.375" style="25" bestFit="1" customWidth="1"/>
    <col min="5890" max="6136" width="9.375" style="25"/>
    <col min="6137" max="6137" width="12.375" style="25" customWidth="1"/>
    <col min="6138" max="6138" width="34.375" style="25" customWidth="1"/>
    <col min="6139" max="6139" width="2.375" style="25" customWidth="1"/>
    <col min="6140" max="6141" width="8.375" style="25" customWidth="1"/>
    <col min="6142" max="6143" width="17.375" style="25" customWidth="1"/>
    <col min="6144" max="6144" width="0.375" style="25" customWidth="1"/>
    <col min="6145" max="6145" width="12.375" style="25" bestFit="1" customWidth="1"/>
    <col min="6146" max="6392" width="9.375" style="25"/>
    <col min="6393" max="6393" width="12.375" style="25" customWidth="1"/>
    <col min="6394" max="6394" width="34.375" style="25" customWidth="1"/>
    <col min="6395" max="6395" width="2.375" style="25" customWidth="1"/>
    <col min="6396" max="6397" width="8.375" style="25" customWidth="1"/>
    <col min="6398" max="6399" width="17.375" style="25" customWidth="1"/>
    <col min="6400" max="6400" width="0.375" style="25" customWidth="1"/>
    <col min="6401" max="6401" width="12.375" style="25" bestFit="1" customWidth="1"/>
    <col min="6402" max="6648" width="9.375" style="25"/>
    <col min="6649" max="6649" width="12.375" style="25" customWidth="1"/>
    <col min="6650" max="6650" width="34.375" style="25" customWidth="1"/>
    <col min="6651" max="6651" width="2.375" style="25" customWidth="1"/>
    <col min="6652" max="6653" width="8.375" style="25" customWidth="1"/>
    <col min="6654" max="6655" width="17.375" style="25" customWidth="1"/>
    <col min="6656" max="6656" width="0.375" style="25" customWidth="1"/>
    <col min="6657" max="6657" width="12.375" style="25" bestFit="1" customWidth="1"/>
    <col min="6658" max="6904" width="9.375" style="25"/>
    <col min="6905" max="6905" width="12.375" style="25" customWidth="1"/>
    <col min="6906" max="6906" width="34.375" style="25" customWidth="1"/>
    <col min="6907" max="6907" width="2.375" style="25" customWidth="1"/>
    <col min="6908" max="6909" width="8.375" style="25" customWidth="1"/>
    <col min="6910" max="6911" width="17.375" style="25" customWidth="1"/>
    <col min="6912" max="6912" width="0.375" style="25" customWidth="1"/>
    <col min="6913" max="6913" width="12.375" style="25" bestFit="1" customWidth="1"/>
    <col min="6914" max="7160" width="9.375" style="25"/>
    <col min="7161" max="7161" width="12.375" style="25" customWidth="1"/>
    <col min="7162" max="7162" width="34.375" style="25" customWidth="1"/>
    <col min="7163" max="7163" width="2.375" style="25" customWidth="1"/>
    <col min="7164" max="7165" width="8.375" style="25" customWidth="1"/>
    <col min="7166" max="7167" width="17.375" style="25" customWidth="1"/>
    <col min="7168" max="7168" width="0.375" style="25" customWidth="1"/>
    <col min="7169" max="7169" width="12.375" style="25" bestFit="1" customWidth="1"/>
    <col min="7170" max="7416" width="9.375" style="25"/>
    <col min="7417" max="7417" width="12.375" style="25" customWidth="1"/>
    <col min="7418" max="7418" width="34.375" style="25" customWidth="1"/>
    <col min="7419" max="7419" width="2.375" style="25" customWidth="1"/>
    <col min="7420" max="7421" width="8.375" style="25" customWidth="1"/>
    <col min="7422" max="7423" width="17.375" style="25" customWidth="1"/>
    <col min="7424" max="7424" width="0.375" style="25" customWidth="1"/>
    <col min="7425" max="7425" width="12.375" style="25" bestFit="1" customWidth="1"/>
    <col min="7426" max="7672" width="9.375" style="25"/>
    <col min="7673" max="7673" width="12.375" style="25" customWidth="1"/>
    <col min="7674" max="7674" width="34.375" style="25" customWidth="1"/>
    <col min="7675" max="7675" width="2.375" style="25" customWidth="1"/>
    <col min="7676" max="7677" width="8.375" style="25" customWidth="1"/>
    <col min="7678" max="7679" width="17.375" style="25" customWidth="1"/>
    <col min="7680" max="7680" width="0.375" style="25" customWidth="1"/>
    <col min="7681" max="7681" width="12.375" style="25" bestFit="1" customWidth="1"/>
    <col min="7682" max="7928" width="9.375" style="25"/>
    <col min="7929" max="7929" width="12.375" style="25" customWidth="1"/>
    <col min="7930" max="7930" width="34.375" style="25" customWidth="1"/>
    <col min="7931" max="7931" width="2.375" style="25" customWidth="1"/>
    <col min="7932" max="7933" width="8.375" style="25" customWidth="1"/>
    <col min="7934" max="7935" width="17.375" style="25" customWidth="1"/>
    <col min="7936" max="7936" width="0.375" style="25" customWidth="1"/>
    <col min="7937" max="7937" width="12.375" style="25" bestFit="1" customWidth="1"/>
    <col min="7938" max="8184" width="9.375" style="25"/>
    <col min="8185" max="8185" width="12.375" style="25" customWidth="1"/>
    <col min="8186" max="8186" width="34.375" style="25" customWidth="1"/>
    <col min="8187" max="8187" width="2.375" style="25" customWidth="1"/>
    <col min="8188" max="8189" width="8.375" style="25" customWidth="1"/>
    <col min="8190" max="8191" width="17.375" style="25" customWidth="1"/>
    <col min="8192" max="8192" width="0.375" style="25" customWidth="1"/>
    <col min="8193" max="8193" width="12.375" style="25" bestFit="1" customWidth="1"/>
    <col min="8194" max="8440" width="9.375" style="25"/>
    <col min="8441" max="8441" width="12.375" style="25" customWidth="1"/>
    <col min="8442" max="8442" width="34.375" style="25" customWidth="1"/>
    <col min="8443" max="8443" width="2.375" style="25" customWidth="1"/>
    <col min="8444" max="8445" width="8.375" style="25" customWidth="1"/>
    <col min="8446" max="8447" width="17.375" style="25" customWidth="1"/>
    <col min="8448" max="8448" width="0.375" style="25" customWidth="1"/>
    <col min="8449" max="8449" width="12.375" style="25" bestFit="1" customWidth="1"/>
    <col min="8450" max="8696" width="9.375" style="25"/>
    <col min="8697" max="8697" width="12.375" style="25" customWidth="1"/>
    <col min="8698" max="8698" width="34.375" style="25" customWidth="1"/>
    <col min="8699" max="8699" width="2.375" style="25" customWidth="1"/>
    <col min="8700" max="8701" width="8.375" style="25" customWidth="1"/>
    <col min="8702" max="8703" width="17.375" style="25" customWidth="1"/>
    <col min="8704" max="8704" width="0.375" style="25" customWidth="1"/>
    <col min="8705" max="8705" width="12.375" style="25" bestFit="1" customWidth="1"/>
    <col min="8706" max="8952" width="9.375" style="25"/>
    <col min="8953" max="8953" width="12.375" style="25" customWidth="1"/>
    <col min="8954" max="8954" width="34.375" style="25" customWidth="1"/>
    <col min="8955" max="8955" width="2.375" style="25" customWidth="1"/>
    <col min="8956" max="8957" width="8.375" style="25" customWidth="1"/>
    <col min="8958" max="8959" width="17.375" style="25" customWidth="1"/>
    <col min="8960" max="8960" width="0.375" style="25" customWidth="1"/>
    <col min="8961" max="8961" width="12.375" style="25" bestFit="1" customWidth="1"/>
    <col min="8962" max="9208" width="9.375" style="25"/>
    <col min="9209" max="9209" width="12.375" style="25" customWidth="1"/>
    <col min="9210" max="9210" width="34.375" style="25" customWidth="1"/>
    <col min="9211" max="9211" width="2.375" style="25" customWidth="1"/>
    <col min="9212" max="9213" width="8.375" style="25" customWidth="1"/>
    <col min="9214" max="9215" width="17.375" style="25" customWidth="1"/>
    <col min="9216" max="9216" width="0.375" style="25" customWidth="1"/>
    <col min="9217" max="9217" width="12.375" style="25" bestFit="1" customWidth="1"/>
    <col min="9218" max="9464" width="9.375" style="25"/>
    <col min="9465" max="9465" width="12.375" style="25" customWidth="1"/>
    <col min="9466" max="9466" width="34.375" style="25" customWidth="1"/>
    <col min="9467" max="9467" width="2.375" style="25" customWidth="1"/>
    <col min="9468" max="9469" width="8.375" style="25" customWidth="1"/>
    <col min="9470" max="9471" width="17.375" style="25" customWidth="1"/>
    <col min="9472" max="9472" width="0.375" style="25" customWidth="1"/>
    <col min="9473" max="9473" width="12.375" style="25" bestFit="1" customWidth="1"/>
    <col min="9474" max="9720" width="9.375" style="25"/>
    <col min="9721" max="9721" width="12.375" style="25" customWidth="1"/>
    <col min="9722" max="9722" width="34.375" style="25" customWidth="1"/>
    <col min="9723" max="9723" width="2.375" style="25" customWidth="1"/>
    <col min="9724" max="9725" width="8.375" style="25" customWidth="1"/>
    <col min="9726" max="9727" width="17.375" style="25" customWidth="1"/>
    <col min="9728" max="9728" width="0.375" style="25" customWidth="1"/>
    <col min="9729" max="9729" width="12.375" style="25" bestFit="1" customWidth="1"/>
    <col min="9730" max="9976" width="9.375" style="25"/>
    <col min="9977" max="9977" width="12.375" style="25" customWidth="1"/>
    <col min="9978" max="9978" width="34.375" style="25" customWidth="1"/>
    <col min="9979" max="9979" width="2.375" style="25" customWidth="1"/>
    <col min="9980" max="9981" width="8.375" style="25" customWidth="1"/>
    <col min="9982" max="9983" width="17.375" style="25" customWidth="1"/>
    <col min="9984" max="9984" width="0.375" style="25" customWidth="1"/>
    <col min="9985" max="9985" width="12.375" style="25" bestFit="1" customWidth="1"/>
    <col min="9986" max="10232" width="9.375" style="25"/>
    <col min="10233" max="10233" width="12.375" style="25" customWidth="1"/>
    <col min="10234" max="10234" width="34.375" style="25" customWidth="1"/>
    <col min="10235" max="10235" width="2.375" style="25" customWidth="1"/>
    <col min="10236" max="10237" width="8.375" style="25" customWidth="1"/>
    <col min="10238" max="10239" width="17.375" style="25" customWidth="1"/>
    <col min="10240" max="10240" width="0.375" style="25" customWidth="1"/>
    <col min="10241" max="10241" width="12.375" style="25" bestFit="1" customWidth="1"/>
    <col min="10242" max="10488" width="9.375" style="25"/>
    <col min="10489" max="10489" width="12.375" style="25" customWidth="1"/>
    <col min="10490" max="10490" width="34.375" style="25" customWidth="1"/>
    <col min="10491" max="10491" width="2.375" style="25" customWidth="1"/>
    <col min="10492" max="10493" width="8.375" style="25" customWidth="1"/>
    <col min="10494" max="10495" width="17.375" style="25" customWidth="1"/>
    <col min="10496" max="10496" width="0.375" style="25" customWidth="1"/>
    <col min="10497" max="10497" width="12.375" style="25" bestFit="1" customWidth="1"/>
    <col min="10498" max="10744" width="9.375" style="25"/>
    <col min="10745" max="10745" width="12.375" style="25" customWidth="1"/>
    <col min="10746" max="10746" width="34.375" style="25" customWidth="1"/>
    <col min="10747" max="10747" width="2.375" style="25" customWidth="1"/>
    <col min="10748" max="10749" width="8.375" style="25" customWidth="1"/>
    <col min="10750" max="10751" width="17.375" style="25" customWidth="1"/>
    <col min="10752" max="10752" width="0.375" style="25" customWidth="1"/>
    <col min="10753" max="10753" width="12.375" style="25" bestFit="1" customWidth="1"/>
    <col min="10754" max="11000" width="9.375" style="25"/>
    <col min="11001" max="11001" width="12.375" style="25" customWidth="1"/>
    <col min="11002" max="11002" width="34.375" style="25" customWidth="1"/>
    <col min="11003" max="11003" width="2.375" style="25" customWidth="1"/>
    <col min="11004" max="11005" width="8.375" style="25" customWidth="1"/>
    <col min="11006" max="11007" width="17.375" style="25" customWidth="1"/>
    <col min="11008" max="11008" width="0.375" style="25" customWidth="1"/>
    <col min="11009" max="11009" width="12.375" style="25" bestFit="1" customWidth="1"/>
    <col min="11010" max="11256" width="9.375" style="25"/>
    <col min="11257" max="11257" width="12.375" style="25" customWidth="1"/>
    <col min="11258" max="11258" width="34.375" style="25" customWidth="1"/>
    <col min="11259" max="11259" width="2.375" style="25" customWidth="1"/>
    <col min="11260" max="11261" width="8.375" style="25" customWidth="1"/>
    <col min="11262" max="11263" width="17.375" style="25" customWidth="1"/>
    <col min="11264" max="11264" width="0.375" style="25" customWidth="1"/>
    <col min="11265" max="11265" width="12.375" style="25" bestFit="1" customWidth="1"/>
    <col min="11266" max="11512" width="9.375" style="25"/>
    <col min="11513" max="11513" width="12.375" style="25" customWidth="1"/>
    <col min="11514" max="11514" width="34.375" style="25" customWidth="1"/>
    <col min="11515" max="11515" width="2.375" style="25" customWidth="1"/>
    <col min="11516" max="11517" width="8.375" style="25" customWidth="1"/>
    <col min="11518" max="11519" width="17.375" style="25" customWidth="1"/>
    <col min="11520" max="11520" width="0.375" style="25" customWidth="1"/>
    <col min="11521" max="11521" width="12.375" style="25" bestFit="1" customWidth="1"/>
    <col min="11522" max="11768" width="9.375" style="25"/>
    <col min="11769" max="11769" width="12.375" style="25" customWidth="1"/>
    <col min="11770" max="11770" width="34.375" style="25" customWidth="1"/>
    <col min="11771" max="11771" width="2.375" style="25" customWidth="1"/>
    <col min="11772" max="11773" width="8.375" style="25" customWidth="1"/>
    <col min="11774" max="11775" width="17.375" style="25" customWidth="1"/>
    <col min="11776" max="11776" width="0.375" style="25" customWidth="1"/>
    <col min="11777" max="11777" width="12.375" style="25" bestFit="1" customWidth="1"/>
    <col min="11778" max="12024" width="9.375" style="25"/>
    <col min="12025" max="12025" width="12.375" style="25" customWidth="1"/>
    <col min="12026" max="12026" width="34.375" style="25" customWidth="1"/>
    <col min="12027" max="12027" width="2.375" style="25" customWidth="1"/>
    <col min="12028" max="12029" width="8.375" style="25" customWidth="1"/>
    <col min="12030" max="12031" width="17.375" style="25" customWidth="1"/>
    <col min="12032" max="12032" width="0.375" style="25" customWidth="1"/>
    <col min="12033" max="12033" width="12.375" style="25" bestFit="1" customWidth="1"/>
    <col min="12034" max="12280" width="9.375" style="25"/>
    <col min="12281" max="12281" width="12.375" style="25" customWidth="1"/>
    <col min="12282" max="12282" width="34.375" style="25" customWidth="1"/>
    <col min="12283" max="12283" width="2.375" style="25" customWidth="1"/>
    <col min="12284" max="12285" width="8.375" style="25" customWidth="1"/>
    <col min="12286" max="12287" width="17.375" style="25" customWidth="1"/>
    <col min="12288" max="12288" width="0.375" style="25" customWidth="1"/>
    <col min="12289" max="12289" width="12.375" style="25" bestFit="1" customWidth="1"/>
    <col min="12290" max="12536" width="9.375" style="25"/>
    <col min="12537" max="12537" width="12.375" style="25" customWidth="1"/>
    <col min="12538" max="12538" width="34.375" style="25" customWidth="1"/>
    <col min="12539" max="12539" width="2.375" style="25" customWidth="1"/>
    <col min="12540" max="12541" width="8.375" style="25" customWidth="1"/>
    <col min="12542" max="12543" width="17.375" style="25" customWidth="1"/>
    <col min="12544" max="12544" width="0.375" style="25" customWidth="1"/>
    <col min="12545" max="12545" width="12.375" style="25" bestFit="1" customWidth="1"/>
    <col min="12546" max="12792" width="9.375" style="25"/>
    <col min="12793" max="12793" width="12.375" style="25" customWidth="1"/>
    <col min="12794" max="12794" width="34.375" style="25" customWidth="1"/>
    <col min="12795" max="12795" width="2.375" style="25" customWidth="1"/>
    <col min="12796" max="12797" width="8.375" style="25" customWidth="1"/>
    <col min="12798" max="12799" width="17.375" style="25" customWidth="1"/>
    <col min="12800" max="12800" width="0.375" style="25" customWidth="1"/>
    <col min="12801" max="12801" width="12.375" style="25" bestFit="1" customWidth="1"/>
    <col min="12802" max="13048" width="9.375" style="25"/>
    <col min="13049" max="13049" width="12.375" style="25" customWidth="1"/>
    <col min="13050" max="13050" width="34.375" style="25" customWidth="1"/>
    <col min="13051" max="13051" width="2.375" style="25" customWidth="1"/>
    <col min="13052" max="13053" width="8.375" style="25" customWidth="1"/>
    <col min="13054" max="13055" width="17.375" style="25" customWidth="1"/>
    <col min="13056" max="13056" width="0.375" style="25" customWidth="1"/>
    <col min="13057" max="13057" width="12.375" style="25" bestFit="1" customWidth="1"/>
    <col min="13058" max="13304" width="9.375" style="25"/>
    <col min="13305" max="13305" width="12.375" style="25" customWidth="1"/>
    <col min="13306" max="13306" width="34.375" style="25" customWidth="1"/>
    <col min="13307" max="13307" width="2.375" style="25" customWidth="1"/>
    <col min="13308" max="13309" width="8.375" style="25" customWidth="1"/>
    <col min="13310" max="13311" width="17.375" style="25" customWidth="1"/>
    <col min="13312" max="13312" width="0.375" style="25" customWidth="1"/>
    <col min="13313" max="13313" width="12.375" style="25" bestFit="1" customWidth="1"/>
    <col min="13314" max="13560" width="9.375" style="25"/>
    <col min="13561" max="13561" width="12.375" style="25" customWidth="1"/>
    <col min="13562" max="13562" width="34.375" style="25" customWidth="1"/>
    <col min="13563" max="13563" width="2.375" style="25" customWidth="1"/>
    <col min="13564" max="13565" width="8.375" style="25" customWidth="1"/>
    <col min="13566" max="13567" width="17.375" style="25" customWidth="1"/>
    <col min="13568" max="13568" width="0.375" style="25" customWidth="1"/>
    <col min="13569" max="13569" width="12.375" style="25" bestFit="1" customWidth="1"/>
    <col min="13570" max="13816" width="9.375" style="25"/>
    <col min="13817" max="13817" width="12.375" style="25" customWidth="1"/>
    <col min="13818" max="13818" width="34.375" style="25" customWidth="1"/>
    <col min="13819" max="13819" width="2.375" style="25" customWidth="1"/>
    <col min="13820" max="13821" width="8.375" style="25" customWidth="1"/>
    <col min="13822" max="13823" width="17.375" style="25" customWidth="1"/>
    <col min="13824" max="13824" width="0.375" style="25" customWidth="1"/>
    <col min="13825" max="13825" width="12.375" style="25" bestFit="1" customWidth="1"/>
    <col min="13826" max="14072" width="9.375" style="25"/>
    <col min="14073" max="14073" width="12.375" style="25" customWidth="1"/>
    <col min="14074" max="14074" width="34.375" style="25" customWidth="1"/>
    <col min="14075" max="14075" width="2.375" style="25" customWidth="1"/>
    <col min="14076" max="14077" width="8.375" style="25" customWidth="1"/>
    <col min="14078" max="14079" width="17.375" style="25" customWidth="1"/>
    <col min="14080" max="14080" width="0.375" style="25" customWidth="1"/>
    <col min="14081" max="14081" width="12.375" style="25" bestFit="1" customWidth="1"/>
    <col min="14082" max="14328" width="9.375" style="25"/>
    <col min="14329" max="14329" width="12.375" style="25" customWidth="1"/>
    <col min="14330" max="14330" width="34.375" style="25" customWidth="1"/>
    <col min="14331" max="14331" width="2.375" style="25" customWidth="1"/>
    <col min="14332" max="14333" width="8.375" style="25" customWidth="1"/>
    <col min="14334" max="14335" width="17.375" style="25" customWidth="1"/>
    <col min="14336" max="14336" width="0.375" style="25" customWidth="1"/>
    <col min="14337" max="14337" width="12.375" style="25" bestFit="1" customWidth="1"/>
    <col min="14338" max="14584" width="9.375" style="25"/>
    <col min="14585" max="14585" width="12.375" style="25" customWidth="1"/>
    <col min="14586" max="14586" width="34.375" style="25" customWidth="1"/>
    <col min="14587" max="14587" width="2.375" style="25" customWidth="1"/>
    <col min="14588" max="14589" width="8.375" style="25" customWidth="1"/>
    <col min="14590" max="14591" width="17.375" style="25" customWidth="1"/>
    <col min="14592" max="14592" width="0.375" style="25" customWidth="1"/>
    <col min="14593" max="14593" width="12.375" style="25" bestFit="1" customWidth="1"/>
    <col min="14594" max="14840" width="9.375" style="25"/>
    <col min="14841" max="14841" width="12.375" style="25" customWidth="1"/>
    <col min="14842" max="14842" width="34.375" style="25" customWidth="1"/>
    <col min="14843" max="14843" width="2.375" style="25" customWidth="1"/>
    <col min="14844" max="14845" width="8.375" style="25" customWidth="1"/>
    <col min="14846" max="14847" width="17.375" style="25" customWidth="1"/>
    <col min="14848" max="14848" width="0.375" style="25" customWidth="1"/>
    <col min="14849" max="14849" width="12.375" style="25" bestFit="1" customWidth="1"/>
    <col min="14850" max="15096" width="9.375" style="25"/>
    <col min="15097" max="15097" width="12.375" style="25" customWidth="1"/>
    <col min="15098" max="15098" width="34.375" style="25" customWidth="1"/>
    <col min="15099" max="15099" width="2.375" style="25" customWidth="1"/>
    <col min="15100" max="15101" width="8.375" style="25" customWidth="1"/>
    <col min="15102" max="15103" width="17.375" style="25" customWidth="1"/>
    <col min="15104" max="15104" width="0.375" style="25" customWidth="1"/>
    <col min="15105" max="15105" width="12.375" style="25" bestFit="1" customWidth="1"/>
    <col min="15106" max="15352" width="9.375" style="25"/>
    <col min="15353" max="15353" width="12.375" style="25" customWidth="1"/>
    <col min="15354" max="15354" width="34.375" style="25" customWidth="1"/>
    <col min="15355" max="15355" width="2.375" style="25" customWidth="1"/>
    <col min="15356" max="15357" width="8.375" style="25" customWidth="1"/>
    <col min="15358" max="15359" width="17.375" style="25" customWidth="1"/>
    <col min="15360" max="15360" width="0.375" style="25" customWidth="1"/>
    <col min="15361" max="15361" width="12.375" style="25" bestFit="1" customWidth="1"/>
    <col min="15362" max="15608" width="9.375" style="25"/>
    <col min="15609" max="15609" width="12.375" style="25" customWidth="1"/>
    <col min="15610" max="15610" width="34.375" style="25" customWidth="1"/>
    <col min="15611" max="15611" width="2.375" style="25" customWidth="1"/>
    <col min="15612" max="15613" width="8.375" style="25" customWidth="1"/>
    <col min="15614" max="15615" width="17.375" style="25" customWidth="1"/>
    <col min="15616" max="15616" width="0.375" style="25" customWidth="1"/>
    <col min="15617" max="15617" width="12.375" style="25" bestFit="1" customWidth="1"/>
    <col min="15618" max="15864" width="9.375" style="25"/>
    <col min="15865" max="15865" width="12.375" style="25" customWidth="1"/>
    <col min="15866" max="15866" width="34.375" style="25" customWidth="1"/>
    <col min="15867" max="15867" width="2.375" style="25" customWidth="1"/>
    <col min="15868" max="15869" width="8.375" style="25" customWidth="1"/>
    <col min="15870" max="15871" width="17.375" style="25" customWidth="1"/>
    <col min="15872" max="15872" width="0.375" style="25" customWidth="1"/>
    <col min="15873" max="15873" width="12.375" style="25" bestFit="1" customWidth="1"/>
    <col min="15874" max="16120" width="9.375" style="25"/>
    <col min="16121" max="16121" width="12.375" style="25" customWidth="1"/>
    <col min="16122" max="16122" width="34.375" style="25" customWidth="1"/>
    <col min="16123" max="16123" width="2.375" style="25" customWidth="1"/>
    <col min="16124" max="16125" width="8.375" style="25" customWidth="1"/>
    <col min="16126" max="16127" width="17.375" style="25" customWidth="1"/>
    <col min="16128" max="16128" width="0.375" style="25" customWidth="1"/>
    <col min="16129" max="16129" width="12.375" style="25" bestFit="1" customWidth="1"/>
    <col min="16130" max="16384" width="9.375" style="25"/>
  </cols>
  <sheetData>
    <row r="1" spans="1:11" x14ac:dyDescent="0.2">
      <c r="B1" s="24" t="str">
        <f>'التدفقات النقدية'!B1:E1</f>
        <v>شركة حلول جنا للتطوير التقني والصناعي</v>
      </c>
      <c r="C1" s="24"/>
      <c r="D1" s="24"/>
      <c r="E1" s="24"/>
      <c r="F1" s="24"/>
    </row>
    <row r="2" spans="1:11" x14ac:dyDescent="0.2">
      <c r="B2" s="31" t="str">
        <f>'التدفقات النقدية'!B2:E2</f>
        <v>شركة شخص واحد - شركــــــــــــــــــــــــة ذات مسئوليــــــــــــــــــــــــــــة محدودة أجنبية</v>
      </c>
      <c r="C2" s="24"/>
      <c r="D2" s="24"/>
      <c r="E2" s="24"/>
      <c r="F2" s="24"/>
    </row>
    <row r="3" spans="1:11" x14ac:dyDescent="0.2">
      <c r="B3" s="26" t="s">
        <v>146</v>
      </c>
      <c r="C3" s="25"/>
      <c r="D3" s="25"/>
      <c r="E3" s="25"/>
      <c r="F3" s="26"/>
    </row>
    <row r="4" spans="1:11" x14ac:dyDescent="0.2">
      <c r="B4" s="32" t="s">
        <v>19</v>
      </c>
      <c r="C4" s="27"/>
      <c r="D4" s="27"/>
      <c r="E4" s="27"/>
      <c r="F4" s="27"/>
    </row>
    <row r="5" spans="1:11" s="37" customFormat="1" ht="11.25" customHeight="1" x14ac:dyDescent="0.2">
      <c r="A5" s="25"/>
      <c r="C5" s="35"/>
      <c r="D5" s="35"/>
      <c r="E5" s="35"/>
      <c r="F5" s="35"/>
      <c r="G5" s="25"/>
    </row>
    <row r="6" spans="1:11" s="37" customFormat="1" x14ac:dyDescent="0.2">
      <c r="A6" s="25"/>
      <c r="B6" s="38" t="s">
        <v>94</v>
      </c>
      <c r="C6" s="25"/>
      <c r="D6" s="39" t="s">
        <v>141</v>
      </c>
      <c r="E6" s="25"/>
      <c r="F6" s="39" t="s">
        <v>72</v>
      </c>
      <c r="G6" s="25"/>
    </row>
    <row r="7" spans="1:11" s="37" customFormat="1" x14ac:dyDescent="0.2">
      <c r="A7" s="25"/>
      <c r="B7" s="89" t="s">
        <v>45</v>
      </c>
      <c r="C7" s="89"/>
      <c r="D7" s="85">
        <f>-SUMIF('Trial Balance'!I:I,'8-9'!B7,'Trial Balance'!J:J)</f>
        <v>6866</v>
      </c>
      <c r="E7" s="93"/>
      <c r="F7" s="85">
        <v>176920</v>
      </c>
      <c r="G7" s="25"/>
      <c r="I7" s="86">
        <f>-SUMIF('Trial Balance'!N:N,'8-9'!B7,'Trial Balance'!B:B)</f>
        <v>176920</v>
      </c>
      <c r="K7" s="136">
        <f>F7-I7</f>
        <v>0</v>
      </c>
    </row>
    <row r="8" spans="1:11" s="37" customFormat="1" x14ac:dyDescent="0.2">
      <c r="A8" s="25"/>
      <c r="B8" s="89" t="s">
        <v>104</v>
      </c>
      <c r="C8" s="89"/>
      <c r="D8" s="85">
        <f>-SUMIF('Trial Balance'!I:I,'8-9'!B8,'Trial Balance'!J:J)</f>
        <v>429493</v>
      </c>
      <c r="E8" s="85"/>
      <c r="F8" s="85">
        <v>857566</v>
      </c>
      <c r="G8" s="25"/>
      <c r="I8" s="86">
        <f>-SUMIF('Trial Balance'!N:N,'8-9'!B8,'Trial Balance'!B:B)</f>
        <v>857565.48</v>
      </c>
      <c r="K8" s="136">
        <f t="shared" ref="K8" si="0">F8-I8</f>
        <v>0.52000000001862645</v>
      </c>
    </row>
    <row r="9" spans="1:11" s="37" customFormat="1" x14ac:dyDescent="0.2">
      <c r="A9" s="25"/>
      <c r="B9" s="89" t="s">
        <v>221</v>
      </c>
      <c r="C9" s="89"/>
      <c r="D9" s="85">
        <f>D17</f>
        <v>818031</v>
      </c>
      <c r="E9" s="93"/>
      <c r="F9" s="85">
        <f>F17</f>
        <v>1025469</v>
      </c>
      <c r="G9" s="25"/>
      <c r="I9" s="86"/>
      <c r="K9" s="136"/>
    </row>
    <row r="10" spans="1:11" s="37" customFormat="1" ht="21" thickBot="1" x14ac:dyDescent="0.25">
      <c r="A10" s="25"/>
      <c r="B10" s="89"/>
      <c r="C10" s="89"/>
      <c r="D10" s="87">
        <f>SUM(D7:D9)</f>
        <v>1254390</v>
      </c>
      <c r="E10" s="86"/>
      <c r="F10" s="87">
        <f>SUM(F7:F9)</f>
        <v>2059955</v>
      </c>
      <c r="G10" s="25"/>
    </row>
    <row r="11" spans="1:11" s="37" customFormat="1" ht="21" thickTop="1" x14ac:dyDescent="0.2">
      <c r="A11" s="25"/>
      <c r="B11" s="89"/>
      <c r="C11" s="89"/>
      <c r="D11" s="84"/>
      <c r="E11" s="86"/>
      <c r="F11" s="84"/>
      <c r="G11" s="25"/>
    </row>
    <row r="12" spans="1:11" s="37" customFormat="1" ht="23.45" customHeight="1" x14ac:dyDescent="0.2">
      <c r="A12" s="25"/>
      <c r="B12" s="38" t="s">
        <v>222</v>
      </c>
      <c r="C12" s="89"/>
      <c r="D12" s="98" t="str">
        <f>D6</f>
        <v>31 ديسمبر 2023م</v>
      </c>
      <c r="E12" s="86"/>
      <c r="F12" s="98" t="str">
        <f>F6</f>
        <v>31 ديسمبر 2022م</v>
      </c>
      <c r="G12" s="25"/>
    </row>
    <row r="13" spans="1:11" s="37" customFormat="1" ht="21.6" customHeight="1" x14ac:dyDescent="0.2">
      <c r="A13" s="25"/>
      <c r="B13" s="89" t="s">
        <v>233</v>
      </c>
      <c r="C13" s="89"/>
      <c r="D13" s="85">
        <f>-SUMIF('Trial Balance'!I:I,'8-9'!B13,'Trial Balance'!J:J)</f>
        <v>387043</v>
      </c>
      <c r="E13" s="86"/>
      <c r="F13" s="86">
        <v>659481</v>
      </c>
      <c r="G13" s="25"/>
      <c r="I13" s="86">
        <f>-SUMIF('Trial Balance'!N:N,'8-9'!B13,'Trial Balance'!B:B)</f>
        <v>659481.04</v>
      </c>
      <c r="K13" s="136">
        <f>F13-I13</f>
        <v>-4.0000000037252903E-2</v>
      </c>
    </row>
    <row r="14" spans="1:11" s="37" customFormat="1" x14ac:dyDescent="0.2">
      <c r="A14" s="25"/>
      <c r="B14" s="89" t="s">
        <v>225</v>
      </c>
      <c r="C14" s="89"/>
      <c r="D14" s="85">
        <f>-SUMIF('Trial Balance'!I:I,'8-9'!B14,'Trial Balance'!J:J)</f>
        <v>45553</v>
      </c>
      <c r="E14" s="86"/>
      <c r="F14" s="86">
        <v>45553</v>
      </c>
      <c r="G14" s="25"/>
      <c r="I14" s="86">
        <f>-SUMIF('Trial Balance'!N:N,'8-9'!B14,'Trial Balance'!B:B)</f>
        <v>45553.33</v>
      </c>
      <c r="K14" s="136">
        <f t="shared" ref="K14:K16" si="1">F14-I14</f>
        <v>-0.33000000000174623</v>
      </c>
    </row>
    <row r="15" spans="1:11" s="37" customFormat="1" x14ac:dyDescent="0.2">
      <c r="A15" s="25"/>
      <c r="B15" s="89" t="s">
        <v>226</v>
      </c>
      <c r="C15" s="89"/>
      <c r="D15" s="85">
        <f>-SUMIF('Trial Balance'!I:I,'8-9'!B15,'Trial Balance'!J:J)</f>
        <v>25435</v>
      </c>
      <c r="E15" s="86"/>
      <c r="F15" s="86">
        <v>20435</v>
      </c>
      <c r="G15" s="25"/>
      <c r="I15" s="86">
        <f>-SUMIF('Trial Balance'!N:N,'8-9'!B15,'Trial Balance'!B:B)</f>
        <v>20434.8</v>
      </c>
      <c r="K15" s="136">
        <f t="shared" si="1"/>
        <v>0.2000000000007276</v>
      </c>
    </row>
    <row r="16" spans="1:11" s="37" customFormat="1" x14ac:dyDescent="0.2">
      <c r="A16" s="25"/>
      <c r="B16" s="89" t="s">
        <v>227</v>
      </c>
      <c r="C16" s="89"/>
      <c r="D16" s="85">
        <f>-SUMIF('Trial Balance'!I:I,'8-9'!B16,'Trial Balance'!J:J)</f>
        <v>360000</v>
      </c>
      <c r="E16" s="86"/>
      <c r="F16" s="86">
        <v>300000</v>
      </c>
      <c r="G16" s="25"/>
      <c r="I16" s="86">
        <f>-SUMIF('Trial Balance'!N:N,'8-9'!B16,'Trial Balance'!B:B)</f>
        <v>300000</v>
      </c>
      <c r="K16" s="136">
        <f t="shared" si="1"/>
        <v>0</v>
      </c>
    </row>
    <row r="17" spans="1:12" s="37" customFormat="1" ht="21" thickBot="1" x14ac:dyDescent="0.25">
      <c r="A17" s="25"/>
      <c r="B17" s="89"/>
      <c r="C17" s="89"/>
      <c r="D17" s="87">
        <f>SUM(D13:D16)</f>
        <v>818031</v>
      </c>
      <c r="E17" s="86"/>
      <c r="F17" s="87">
        <f>SUM(F13:F16)</f>
        <v>1025469</v>
      </c>
      <c r="G17" s="25"/>
    </row>
    <row r="18" spans="1:12" s="37" customFormat="1" ht="21" thickTop="1" x14ac:dyDescent="0.2">
      <c r="A18" s="25"/>
      <c r="B18" s="89"/>
      <c r="C18" s="89"/>
      <c r="D18" s="84"/>
      <c r="E18" s="86"/>
      <c r="F18" s="84"/>
      <c r="G18" s="25"/>
    </row>
    <row r="19" spans="1:12" x14ac:dyDescent="0.2">
      <c r="B19" s="38" t="s">
        <v>95</v>
      </c>
      <c r="C19" s="89"/>
    </row>
    <row r="20" spans="1:12" x14ac:dyDescent="0.2">
      <c r="B20" s="89" t="s">
        <v>118</v>
      </c>
      <c r="C20" s="89"/>
      <c r="D20" s="39" t="s">
        <v>141</v>
      </c>
      <c r="E20" s="86"/>
      <c r="F20" s="39" t="s">
        <v>72</v>
      </c>
    </row>
    <row r="21" spans="1:12" x14ac:dyDescent="0.2">
      <c r="B21" s="89" t="str">
        <f>'قائمة الدخل'!B15</f>
        <v>صافي ربح (خسارة) السنة قبل الضريبة</v>
      </c>
      <c r="C21" s="89"/>
      <c r="D21" s="85">
        <f>'قائمة الدخل'!E15</f>
        <v>10309</v>
      </c>
      <c r="E21" s="85"/>
      <c r="F21" s="85">
        <f>'قائمة الدخل'!G15</f>
        <v>57263</v>
      </c>
    </row>
    <row r="22" spans="1:12" x14ac:dyDescent="0.2">
      <c r="B22" s="89" t="s">
        <v>131</v>
      </c>
      <c r="C22" s="89"/>
      <c r="D22" s="85">
        <f>'10-11-12-13'!F9+'10-11-12-13'!F10</f>
        <v>472</v>
      </c>
      <c r="E22" s="85"/>
      <c r="F22" s="85">
        <f>'10-11-12-13'!H9+'10-11-12-13'!H10</f>
        <v>17820</v>
      </c>
    </row>
    <row r="23" spans="1:12" x14ac:dyDescent="0.2">
      <c r="B23" s="89" t="s">
        <v>106</v>
      </c>
      <c r="C23" s="89"/>
      <c r="D23" s="85">
        <v>0</v>
      </c>
      <c r="E23" s="85"/>
      <c r="F23" s="85">
        <v>0</v>
      </c>
    </row>
    <row r="24" spans="1:12" x14ac:dyDescent="0.2">
      <c r="B24" s="38" t="s">
        <v>134</v>
      </c>
      <c r="C24" s="38"/>
      <c r="D24" s="107">
        <f>SUM(D21:D23)</f>
        <v>10781</v>
      </c>
      <c r="E24" s="108"/>
      <c r="F24" s="107">
        <f>SUM(F21:F23)</f>
        <v>75083</v>
      </c>
    </row>
    <row r="25" spans="1:12" x14ac:dyDescent="0.2">
      <c r="B25" s="89" t="s">
        <v>130</v>
      </c>
      <c r="C25" s="89"/>
      <c r="D25" s="85">
        <f>-D24*0.25</f>
        <v>-2695.25</v>
      </c>
      <c r="E25" s="85"/>
      <c r="F25" s="85">
        <f>-F24*0.25</f>
        <v>-18770.75</v>
      </c>
    </row>
    <row r="26" spans="1:12" x14ac:dyDescent="0.2">
      <c r="B26" s="89" t="s">
        <v>132</v>
      </c>
      <c r="C26" s="89"/>
      <c r="D26" s="107">
        <f>SUM(D24:D25)</f>
        <v>8085.75</v>
      </c>
      <c r="E26" s="86"/>
      <c r="F26" s="107">
        <f>SUM(F24:F25)</f>
        <v>56312.25</v>
      </c>
      <c r="J26" s="34">
        <f>D26</f>
        <v>8085.75</v>
      </c>
      <c r="L26" s="34"/>
    </row>
    <row r="27" spans="1:12" ht="21" thickBot="1" x14ac:dyDescent="0.25">
      <c r="B27" s="89" t="s">
        <v>133</v>
      </c>
      <c r="C27" s="89"/>
      <c r="D27" s="87">
        <f>D26*20%</f>
        <v>1617.15</v>
      </c>
      <c r="E27" s="86"/>
      <c r="F27" s="87">
        <f>ROUND(F26*0.2,0)</f>
        <v>11262</v>
      </c>
      <c r="L27" s="34">
        <f>L26*2.5%</f>
        <v>0</v>
      </c>
    </row>
    <row r="28" spans="1:12" ht="21" thickTop="1" x14ac:dyDescent="0.2">
      <c r="B28" s="89"/>
      <c r="C28" s="89"/>
      <c r="D28" s="84"/>
      <c r="E28" s="86"/>
      <c r="F28" s="84"/>
    </row>
    <row r="29" spans="1:12" x14ac:dyDescent="0.2">
      <c r="B29" s="38" t="s">
        <v>119</v>
      </c>
      <c r="C29" s="89"/>
      <c r="D29" s="39" t="s">
        <v>141</v>
      </c>
      <c r="E29" s="86"/>
      <c r="F29" s="39" t="s">
        <v>72</v>
      </c>
    </row>
    <row r="30" spans="1:12" x14ac:dyDescent="0.2">
      <c r="B30" s="89" t="s">
        <v>126</v>
      </c>
      <c r="C30" s="89"/>
      <c r="D30" s="86">
        <f>F33</f>
        <v>11341</v>
      </c>
      <c r="E30" s="86"/>
      <c r="F30" s="86">
        <v>39080</v>
      </c>
    </row>
    <row r="31" spans="1:12" x14ac:dyDescent="0.2">
      <c r="B31" s="89" t="s">
        <v>127</v>
      </c>
      <c r="C31" s="89"/>
      <c r="D31" s="86">
        <f>D27</f>
        <v>1617.15</v>
      </c>
      <c r="E31" s="86"/>
      <c r="F31" s="86">
        <f>F27</f>
        <v>11262</v>
      </c>
    </row>
    <row r="32" spans="1:12" x14ac:dyDescent="0.2">
      <c r="B32" s="89" t="s">
        <v>128</v>
      </c>
      <c r="C32" s="89"/>
      <c r="D32" s="86">
        <f>-SUMIF('Trial Balance'!I:I,'المركز المالي'!B21,'Trial Balance'!K:K)</f>
        <v>-12000</v>
      </c>
      <c r="E32" s="86"/>
      <c r="F32" s="86">
        <v>-39001</v>
      </c>
    </row>
    <row r="33" spans="2:11" ht="21" thickBot="1" x14ac:dyDescent="0.25">
      <c r="B33" s="89"/>
      <c r="C33" s="89"/>
      <c r="D33" s="87">
        <f>SUM(D30:D32)</f>
        <v>958.14999999999964</v>
      </c>
      <c r="E33" s="86"/>
      <c r="F33" s="87">
        <f>SUM(F30:F32)</f>
        <v>11341</v>
      </c>
      <c r="I33" s="86">
        <f>-SUMIF('Trial Balance'!N:N,'المركز المالي'!B21,'Trial Balance'!B:B)</f>
        <v>11341</v>
      </c>
      <c r="J33" s="37"/>
      <c r="K33" s="136">
        <f>F33-I33</f>
        <v>0</v>
      </c>
    </row>
    <row r="34" spans="2:11" ht="8.25" customHeight="1" thickTop="1" x14ac:dyDescent="0.2">
      <c r="B34" s="89"/>
      <c r="C34" s="89"/>
      <c r="D34" s="84"/>
      <c r="E34" s="86"/>
      <c r="F34" s="84"/>
    </row>
    <row r="35" spans="2:11" x14ac:dyDescent="0.2">
      <c r="B35" s="83" t="s">
        <v>107</v>
      </c>
      <c r="C35" s="108"/>
      <c r="D35" s="108"/>
      <c r="E35" s="108"/>
      <c r="F35" s="29"/>
    </row>
    <row r="36" spans="2:11" ht="40.9" customHeight="1" x14ac:dyDescent="0.2">
      <c r="B36" s="164" t="s">
        <v>148</v>
      </c>
      <c r="C36" s="164"/>
      <c r="D36" s="164"/>
      <c r="E36" s="164"/>
      <c r="F36" s="164"/>
    </row>
    <row r="37" spans="2:11" ht="9.75" customHeight="1" x14ac:dyDescent="0.2">
      <c r="B37" s="115"/>
      <c r="C37" s="115"/>
      <c r="D37" s="115"/>
      <c r="E37" s="115"/>
      <c r="F37" s="115"/>
    </row>
    <row r="38" spans="2:11" ht="36" customHeight="1" x14ac:dyDescent="0.2"/>
    <row r="39" spans="2:11" x14ac:dyDescent="0.2">
      <c r="B39" s="165">
        <v>18</v>
      </c>
      <c r="C39" s="165"/>
      <c r="D39" s="165"/>
      <c r="E39" s="165"/>
      <c r="F39" s="165"/>
    </row>
  </sheetData>
  <mergeCells count="2">
    <mergeCell ref="B36:F36"/>
    <mergeCell ref="B39:F39"/>
  </mergeCells>
  <printOptions horizontalCentered="1"/>
  <pageMargins left="0.39370078740157483" right="0.48" top="0.62992125984251968" bottom="0" header="0" footer="0"/>
  <pageSetup paperSize="9" scale="95" firstPageNumber="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41"/>
  <sheetViews>
    <sheetView rightToLeft="1" tabSelected="1" view="pageLayout" topLeftCell="A7" zoomScale="90" zoomScaleNormal="90" zoomScaleSheetLayoutView="130" zoomScalePageLayoutView="90" workbookViewId="0">
      <selection activeCell="M38" sqref="M38"/>
    </sheetView>
  </sheetViews>
  <sheetFormatPr defaultColWidth="9.375" defaultRowHeight="20.25" x14ac:dyDescent="0.2"/>
  <cols>
    <col min="1" max="1" width="2.125" style="25" customWidth="1"/>
    <col min="2" max="2" width="35.125" style="25" customWidth="1"/>
    <col min="3" max="3" width="2.125" style="25" customWidth="1"/>
    <col min="4" max="4" width="10.375" style="25" customWidth="1"/>
    <col min="5" max="5" width="2.125" style="25" customWidth="1"/>
    <col min="6" max="6" width="14.375" style="25" customWidth="1"/>
    <col min="7" max="7" width="1.625" style="25" customWidth="1"/>
    <col min="8" max="8" width="13.625" style="25" customWidth="1"/>
    <col min="9" max="9" width="2.125" style="25" customWidth="1"/>
    <col min="10" max="242" width="9.375" style="25"/>
    <col min="243" max="243" width="12.375" style="25" customWidth="1"/>
    <col min="244" max="244" width="34.375" style="25" customWidth="1"/>
    <col min="245" max="245" width="2.375" style="25" customWidth="1"/>
    <col min="246" max="247" width="8.375" style="25" customWidth="1"/>
    <col min="248" max="249" width="17.375" style="25" customWidth="1"/>
    <col min="250" max="250" width="0.375" style="25" customWidth="1"/>
    <col min="251" max="251" width="12.375" style="25" bestFit="1" customWidth="1"/>
    <col min="252" max="498" width="9.375" style="25"/>
    <col min="499" max="499" width="12.375" style="25" customWidth="1"/>
    <col min="500" max="500" width="34.375" style="25" customWidth="1"/>
    <col min="501" max="501" width="2.375" style="25" customWidth="1"/>
    <col min="502" max="503" width="8.375" style="25" customWidth="1"/>
    <col min="504" max="505" width="17.375" style="25" customWidth="1"/>
    <col min="506" max="506" width="0.375" style="25" customWidth="1"/>
    <col min="507" max="507" width="12.375" style="25" bestFit="1" customWidth="1"/>
    <col min="508" max="754" width="9.375" style="25"/>
    <col min="755" max="755" width="12.375" style="25" customWidth="1"/>
    <col min="756" max="756" width="34.375" style="25" customWidth="1"/>
    <col min="757" max="757" width="2.375" style="25" customWidth="1"/>
    <col min="758" max="759" width="8.375" style="25" customWidth="1"/>
    <col min="760" max="761" width="17.375" style="25" customWidth="1"/>
    <col min="762" max="762" width="0.375" style="25" customWidth="1"/>
    <col min="763" max="763" width="12.375" style="25" bestFit="1" customWidth="1"/>
    <col min="764" max="1010" width="9.375" style="25"/>
    <col min="1011" max="1011" width="12.375" style="25" customWidth="1"/>
    <col min="1012" max="1012" width="34.375" style="25" customWidth="1"/>
    <col min="1013" max="1013" width="2.375" style="25" customWidth="1"/>
    <col min="1014" max="1015" width="8.375" style="25" customWidth="1"/>
    <col min="1016" max="1017" width="17.375" style="25" customWidth="1"/>
    <col min="1018" max="1018" width="0.375" style="25" customWidth="1"/>
    <col min="1019" max="1019" width="12.375" style="25" bestFit="1" customWidth="1"/>
    <col min="1020" max="1266" width="9.375" style="25"/>
    <col min="1267" max="1267" width="12.375" style="25" customWidth="1"/>
    <col min="1268" max="1268" width="34.375" style="25" customWidth="1"/>
    <col min="1269" max="1269" width="2.375" style="25" customWidth="1"/>
    <col min="1270" max="1271" width="8.375" style="25" customWidth="1"/>
    <col min="1272" max="1273" width="17.375" style="25" customWidth="1"/>
    <col min="1274" max="1274" width="0.375" style="25" customWidth="1"/>
    <col min="1275" max="1275" width="12.375" style="25" bestFit="1" customWidth="1"/>
    <col min="1276" max="1522" width="9.375" style="25"/>
    <col min="1523" max="1523" width="12.375" style="25" customWidth="1"/>
    <col min="1524" max="1524" width="34.375" style="25" customWidth="1"/>
    <col min="1525" max="1525" width="2.375" style="25" customWidth="1"/>
    <col min="1526" max="1527" width="8.375" style="25" customWidth="1"/>
    <col min="1528" max="1529" width="17.375" style="25" customWidth="1"/>
    <col min="1530" max="1530" width="0.375" style="25" customWidth="1"/>
    <col min="1531" max="1531" width="12.375" style="25" bestFit="1" customWidth="1"/>
    <col min="1532" max="1778" width="9.375" style="25"/>
    <col min="1779" max="1779" width="12.375" style="25" customWidth="1"/>
    <col min="1780" max="1780" width="34.375" style="25" customWidth="1"/>
    <col min="1781" max="1781" width="2.375" style="25" customWidth="1"/>
    <col min="1782" max="1783" width="8.375" style="25" customWidth="1"/>
    <col min="1784" max="1785" width="17.375" style="25" customWidth="1"/>
    <col min="1786" max="1786" width="0.375" style="25" customWidth="1"/>
    <col min="1787" max="1787" width="12.375" style="25" bestFit="1" customWidth="1"/>
    <col min="1788" max="2034" width="9.375" style="25"/>
    <col min="2035" max="2035" width="12.375" style="25" customWidth="1"/>
    <col min="2036" max="2036" width="34.375" style="25" customWidth="1"/>
    <col min="2037" max="2037" width="2.375" style="25" customWidth="1"/>
    <col min="2038" max="2039" width="8.375" style="25" customWidth="1"/>
    <col min="2040" max="2041" width="17.375" style="25" customWidth="1"/>
    <col min="2042" max="2042" width="0.375" style="25" customWidth="1"/>
    <col min="2043" max="2043" width="12.375" style="25" bestFit="1" customWidth="1"/>
    <col min="2044" max="2290" width="9.375" style="25"/>
    <col min="2291" max="2291" width="12.375" style="25" customWidth="1"/>
    <col min="2292" max="2292" width="34.375" style="25" customWidth="1"/>
    <col min="2293" max="2293" width="2.375" style="25" customWidth="1"/>
    <col min="2294" max="2295" width="8.375" style="25" customWidth="1"/>
    <col min="2296" max="2297" width="17.375" style="25" customWidth="1"/>
    <col min="2298" max="2298" width="0.375" style="25" customWidth="1"/>
    <col min="2299" max="2299" width="12.375" style="25" bestFit="1" customWidth="1"/>
    <col min="2300" max="2546" width="9.375" style="25"/>
    <col min="2547" max="2547" width="12.375" style="25" customWidth="1"/>
    <col min="2548" max="2548" width="34.375" style="25" customWidth="1"/>
    <col min="2549" max="2549" width="2.375" style="25" customWidth="1"/>
    <col min="2550" max="2551" width="8.375" style="25" customWidth="1"/>
    <col min="2552" max="2553" width="17.375" style="25" customWidth="1"/>
    <col min="2554" max="2554" width="0.375" style="25" customWidth="1"/>
    <col min="2555" max="2555" width="12.375" style="25" bestFit="1" customWidth="1"/>
    <col min="2556" max="2802" width="9.375" style="25"/>
    <col min="2803" max="2803" width="12.375" style="25" customWidth="1"/>
    <col min="2804" max="2804" width="34.375" style="25" customWidth="1"/>
    <col min="2805" max="2805" width="2.375" style="25" customWidth="1"/>
    <col min="2806" max="2807" width="8.375" style="25" customWidth="1"/>
    <col min="2808" max="2809" width="17.375" style="25" customWidth="1"/>
    <col min="2810" max="2810" width="0.375" style="25" customWidth="1"/>
    <col min="2811" max="2811" width="12.375" style="25" bestFit="1" customWidth="1"/>
    <col min="2812" max="3058" width="9.375" style="25"/>
    <col min="3059" max="3059" width="12.375" style="25" customWidth="1"/>
    <col min="3060" max="3060" width="34.375" style="25" customWidth="1"/>
    <col min="3061" max="3061" width="2.375" style="25" customWidth="1"/>
    <col min="3062" max="3063" width="8.375" style="25" customWidth="1"/>
    <col min="3064" max="3065" width="17.375" style="25" customWidth="1"/>
    <col min="3066" max="3066" width="0.375" style="25" customWidth="1"/>
    <col min="3067" max="3067" width="12.375" style="25" bestFit="1" customWidth="1"/>
    <col min="3068" max="3314" width="9.375" style="25"/>
    <col min="3315" max="3315" width="12.375" style="25" customWidth="1"/>
    <col min="3316" max="3316" width="34.375" style="25" customWidth="1"/>
    <col min="3317" max="3317" width="2.375" style="25" customWidth="1"/>
    <col min="3318" max="3319" width="8.375" style="25" customWidth="1"/>
    <col min="3320" max="3321" width="17.375" style="25" customWidth="1"/>
    <col min="3322" max="3322" width="0.375" style="25" customWidth="1"/>
    <col min="3323" max="3323" width="12.375" style="25" bestFit="1" customWidth="1"/>
    <col min="3324" max="3570" width="9.375" style="25"/>
    <col min="3571" max="3571" width="12.375" style="25" customWidth="1"/>
    <col min="3572" max="3572" width="34.375" style="25" customWidth="1"/>
    <col min="3573" max="3573" width="2.375" style="25" customWidth="1"/>
    <col min="3574" max="3575" width="8.375" style="25" customWidth="1"/>
    <col min="3576" max="3577" width="17.375" style="25" customWidth="1"/>
    <col min="3578" max="3578" width="0.375" style="25" customWidth="1"/>
    <col min="3579" max="3579" width="12.375" style="25" bestFit="1" customWidth="1"/>
    <col min="3580" max="3826" width="9.375" style="25"/>
    <col min="3827" max="3827" width="12.375" style="25" customWidth="1"/>
    <col min="3828" max="3828" width="34.375" style="25" customWidth="1"/>
    <col min="3829" max="3829" width="2.375" style="25" customWidth="1"/>
    <col min="3830" max="3831" width="8.375" style="25" customWidth="1"/>
    <col min="3832" max="3833" width="17.375" style="25" customWidth="1"/>
    <col min="3834" max="3834" width="0.375" style="25" customWidth="1"/>
    <col min="3835" max="3835" width="12.375" style="25" bestFit="1" customWidth="1"/>
    <col min="3836" max="4082" width="9.375" style="25"/>
    <col min="4083" max="4083" width="12.375" style="25" customWidth="1"/>
    <col min="4084" max="4084" width="34.375" style="25" customWidth="1"/>
    <col min="4085" max="4085" width="2.375" style="25" customWidth="1"/>
    <col min="4086" max="4087" width="8.375" style="25" customWidth="1"/>
    <col min="4088" max="4089" width="17.375" style="25" customWidth="1"/>
    <col min="4090" max="4090" width="0.375" style="25" customWidth="1"/>
    <col min="4091" max="4091" width="12.375" style="25" bestFit="1" customWidth="1"/>
    <col min="4092" max="4338" width="9.375" style="25"/>
    <col min="4339" max="4339" width="12.375" style="25" customWidth="1"/>
    <col min="4340" max="4340" width="34.375" style="25" customWidth="1"/>
    <col min="4341" max="4341" width="2.375" style="25" customWidth="1"/>
    <col min="4342" max="4343" width="8.375" style="25" customWidth="1"/>
    <col min="4344" max="4345" width="17.375" style="25" customWidth="1"/>
    <col min="4346" max="4346" width="0.375" style="25" customWidth="1"/>
    <col min="4347" max="4347" width="12.375" style="25" bestFit="1" customWidth="1"/>
    <col min="4348" max="4594" width="9.375" style="25"/>
    <col min="4595" max="4595" width="12.375" style="25" customWidth="1"/>
    <col min="4596" max="4596" width="34.375" style="25" customWidth="1"/>
    <col min="4597" max="4597" width="2.375" style="25" customWidth="1"/>
    <col min="4598" max="4599" width="8.375" style="25" customWidth="1"/>
    <col min="4600" max="4601" width="17.375" style="25" customWidth="1"/>
    <col min="4602" max="4602" width="0.375" style="25" customWidth="1"/>
    <col min="4603" max="4603" width="12.375" style="25" bestFit="1" customWidth="1"/>
    <col min="4604" max="4850" width="9.375" style="25"/>
    <col min="4851" max="4851" width="12.375" style="25" customWidth="1"/>
    <col min="4852" max="4852" width="34.375" style="25" customWidth="1"/>
    <col min="4853" max="4853" width="2.375" style="25" customWidth="1"/>
    <col min="4854" max="4855" width="8.375" style="25" customWidth="1"/>
    <col min="4856" max="4857" width="17.375" style="25" customWidth="1"/>
    <col min="4858" max="4858" width="0.375" style="25" customWidth="1"/>
    <col min="4859" max="4859" width="12.375" style="25" bestFit="1" customWidth="1"/>
    <col min="4860" max="5106" width="9.375" style="25"/>
    <col min="5107" max="5107" width="12.375" style="25" customWidth="1"/>
    <col min="5108" max="5108" width="34.375" style="25" customWidth="1"/>
    <col min="5109" max="5109" width="2.375" style="25" customWidth="1"/>
    <col min="5110" max="5111" width="8.375" style="25" customWidth="1"/>
    <col min="5112" max="5113" width="17.375" style="25" customWidth="1"/>
    <col min="5114" max="5114" width="0.375" style="25" customWidth="1"/>
    <col min="5115" max="5115" width="12.375" style="25" bestFit="1" customWidth="1"/>
    <col min="5116" max="5362" width="9.375" style="25"/>
    <col min="5363" max="5363" width="12.375" style="25" customWidth="1"/>
    <col min="5364" max="5364" width="34.375" style="25" customWidth="1"/>
    <col min="5365" max="5365" width="2.375" style="25" customWidth="1"/>
    <col min="5366" max="5367" width="8.375" style="25" customWidth="1"/>
    <col min="5368" max="5369" width="17.375" style="25" customWidth="1"/>
    <col min="5370" max="5370" width="0.375" style="25" customWidth="1"/>
    <col min="5371" max="5371" width="12.375" style="25" bestFit="1" customWidth="1"/>
    <col min="5372" max="5618" width="9.375" style="25"/>
    <col min="5619" max="5619" width="12.375" style="25" customWidth="1"/>
    <col min="5620" max="5620" width="34.375" style="25" customWidth="1"/>
    <col min="5621" max="5621" width="2.375" style="25" customWidth="1"/>
    <col min="5622" max="5623" width="8.375" style="25" customWidth="1"/>
    <col min="5624" max="5625" width="17.375" style="25" customWidth="1"/>
    <col min="5626" max="5626" width="0.375" style="25" customWidth="1"/>
    <col min="5627" max="5627" width="12.375" style="25" bestFit="1" customWidth="1"/>
    <col min="5628" max="5874" width="9.375" style="25"/>
    <col min="5875" max="5875" width="12.375" style="25" customWidth="1"/>
    <col min="5876" max="5876" width="34.375" style="25" customWidth="1"/>
    <col min="5877" max="5877" width="2.375" style="25" customWidth="1"/>
    <col min="5878" max="5879" width="8.375" style="25" customWidth="1"/>
    <col min="5880" max="5881" width="17.375" style="25" customWidth="1"/>
    <col min="5882" max="5882" width="0.375" style="25" customWidth="1"/>
    <col min="5883" max="5883" width="12.375" style="25" bestFit="1" customWidth="1"/>
    <col min="5884" max="6130" width="9.375" style="25"/>
    <col min="6131" max="6131" width="12.375" style="25" customWidth="1"/>
    <col min="6132" max="6132" width="34.375" style="25" customWidth="1"/>
    <col min="6133" max="6133" width="2.375" style="25" customWidth="1"/>
    <col min="6134" max="6135" width="8.375" style="25" customWidth="1"/>
    <col min="6136" max="6137" width="17.375" style="25" customWidth="1"/>
    <col min="6138" max="6138" width="0.375" style="25" customWidth="1"/>
    <col min="6139" max="6139" width="12.375" style="25" bestFit="1" customWidth="1"/>
    <col min="6140" max="6386" width="9.375" style="25"/>
    <col min="6387" max="6387" width="12.375" style="25" customWidth="1"/>
    <col min="6388" max="6388" width="34.375" style="25" customWidth="1"/>
    <col min="6389" max="6389" width="2.375" style="25" customWidth="1"/>
    <col min="6390" max="6391" width="8.375" style="25" customWidth="1"/>
    <col min="6392" max="6393" width="17.375" style="25" customWidth="1"/>
    <col min="6394" max="6394" width="0.375" style="25" customWidth="1"/>
    <col min="6395" max="6395" width="12.375" style="25" bestFit="1" customWidth="1"/>
    <col min="6396" max="6642" width="9.375" style="25"/>
    <col min="6643" max="6643" width="12.375" style="25" customWidth="1"/>
    <col min="6644" max="6644" width="34.375" style="25" customWidth="1"/>
    <col min="6645" max="6645" width="2.375" style="25" customWidth="1"/>
    <col min="6646" max="6647" width="8.375" style="25" customWidth="1"/>
    <col min="6648" max="6649" width="17.375" style="25" customWidth="1"/>
    <col min="6650" max="6650" width="0.375" style="25" customWidth="1"/>
    <col min="6651" max="6651" width="12.375" style="25" bestFit="1" customWidth="1"/>
    <col min="6652" max="6898" width="9.375" style="25"/>
    <col min="6899" max="6899" width="12.375" style="25" customWidth="1"/>
    <col min="6900" max="6900" width="34.375" style="25" customWidth="1"/>
    <col min="6901" max="6901" width="2.375" style="25" customWidth="1"/>
    <col min="6902" max="6903" width="8.375" style="25" customWidth="1"/>
    <col min="6904" max="6905" width="17.375" style="25" customWidth="1"/>
    <col min="6906" max="6906" width="0.375" style="25" customWidth="1"/>
    <col min="6907" max="6907" width="12.375" style="25" bestFit="1" customWidth="1"/>
    <col min="6908" max="7154" width="9.375" style="25"/>
    <col min="7155" max="7155" width="12.375" style="25" customWidth="1"/>
    <col min="7156" max="7156" width="34.375" style="25" customWidth="1"/>
    <col min="7157" max="7157" width="2.375" style="25" customWidth="1"/>
    <col min="7158" max="7159" width="8.375" style="25" customWidth="1"/>
    <col min="7160" max="7161" width="17.375" style="25" customWidth="1"/>
    <col min="7162" max="7162" width="0.375" style="25" customWidth="1"/>
    <col min="7163" max="7163" width="12.375" style="25" bestFit="1" customWidth="1"/>
    <col min="7164" max="7410" width="9.375" style="25"/>
    <col min="7411" max="7411" width="12.375" style="25" customWidth="1"/>
    <col min="7412" max="7412" width="34.375" style="25" customWidth="1"/>
    <col min="7413" max="7413" width="2.375" style="25" customWidth="1"/>
    <col min="7414" max="7415" width="8.375" style="25" customWidth="1"/>
    <col min="7416" max="7417" width="17.375" style="25" customWidth="1"/>
    <col min="7418" max="7418" width="0.375" style="25" customWidth="1"/>
    <col min="7419" max="7419" width="12.375" style="25" bestFit="1" customWidth="1"/>
    <col min="7420" max="7666" width="9.375" style="25"/>
    <col min="7667" max="7667" width="12.375" style="25" customWidth="1"/>
    <col min="7668" max="7668" width="34.375" style="25" customWidth="1"/>
    <col min="7669" max="7669" width="2.375" style="25" customWidth="1"/>
    <col min="7670" max="7671" width="8.375" style="25" customWidth="1"/>
    <col min="7672" max="7673" width="17.375" style="25" customWidth="1"/>
    <col min="7674" max="7674" width="0.375" style="25" customWidth="1"/>
    <col min="7675" max="7675" width="12.375" style="25" bestFit="1" customWidth="1"/>
    <col min="7676" max="7922" width="9.375" style="25"/>
    <col min="7923" max="7923" width="12.375" style="25" customWidth="1"/>
    <col min="7924" max="7924" width="34.375" style="25" customWidth="1"/>
    <col min="7925" max="7925" width="2.375" style="25" customWidth="1"/>
    <col min="7926" max="7927" width="8.375" style="25" customWidth="1"/>
    <col min="7928" max="7929" width="17.375" style="25" customWidth="1"/>
    <col min="7930" max="7930" width="0.375" style="25" customWidth="1"/>
    <col min="7931" max="7931" width="12.375" style="25" bestFit="1" customWidth="1"/>
    <col min="7932" max="8178" width="9.375" style="25"/>
    <col min="8179" max="8179" width="12.375" style="25" customWidth="1"/>
    <col min="8180" max="8180" width="34.375" style="25" customWidth="1"/>
    <col min="8181" max="8181" width="2.375" style="25" customWidth="1"/>
    <col min="8182" max="8183" width="8.375" style="25" customWidth="1"/>
    <col min="8184" max="8185" width="17.375" style="25" customWidth="1"/>
    <col min="8186" max="8186" width="0.375" style="25" customWidth="1"/>
    <col min="8187" max="8187" width="12.375" style="25" bestFit="1" customWidth="1"/>
    <col min="8188" max="8434" width="9.375" style="25"/>
    <col min="8435" max="8435" width="12.375" style="25" customWidth="1"/>
    <col min="8436" max="8436" width="34.375" style="25" customWidth="1"/>
    <col min="8437" max="8437" width="2.375" style="25" customWidth="1"/>
    <col min="8438" max="8439" width="8.375" style="25" customWidth="1"/>
    <col min="8440" max="8441" width="17.375" style="25" customWidth="1"/>
    <col min="8442" max="8442" width="0.375" style="25" customWidth="1"/>
    <col min="8443" max="8443" width="12.375" style="25" bestFit="1" customWidth="1"/>
    <col min="8444" max="8690" width="9.375" style="25"/>
    <col min="8691" max="8691" width="12.375" style="25" customWidth="1"/>
    <col min="8692" max="8692" width="34.375" style="25" customWidth="1"/>
    <col min="8693" max="8693" width="2.375" style="25" customWidth="1"/>
    <col min="8694" max="8695" width="8.375" style="25" customWidth="1"/>
    <col min="8696" max="8697" width="17.375" style="25" customWidth="1"/>
    <col min="8698" max="8698" width="0.375" style="25" customWidth="1"/>
    <col min="8699" max="8699" width="12.375" style="25" bestFit="1" customWidth="1"/>
    <col min="8700" max="8946" width="9.375" style="25"/>
    <col min="8947" max="8947" width="12.375" style="25" customWidth="1"/>
    <col min="8948" max="8948" width="34.375" style="25" customWidth="1"/>
    <col min="8949" max="8949" width="2.375" style="25" customWidth="1"/>
    <col min="8950" max="8951" width="8.375" style="25" customWidth="1"/>
    <col min="8952" max="8953" width="17.375" style="25" customWidth="1"/>
    <col min="8954" max="8954" width="0.375" style="25" customWidth="1"/>
    <col min="8955" max="8955" width="12.375" style="25" bestFit="1" customWidth="1"/>
    <col min="8956" max="9202" width="9.375" style="25"/>
    <col min="9203" max="9203" width="12.375" style="25" customWidth="1"/>
    <col min="9204" max="9204" width="34.375" style="25" customWidth="1"/>
    <col min="9205" max="9205" width="2.375" style="25" customWidth="1"/>
    <col min="9206" max="9207" width="8.375" style="25" customWidth="1"/>
    <col min="9208" max="9209" width="17.375" style="25" customWidth="1"/>
    <col min="9210" max="9210" width="0.375" style="25" customWidth="1"/>
    <col min="9211" max="9211" width="12.375" style="25" bestFit="1" customWidth="1"/>
    <col min="9212" max="9458" width="9.375" style="25"/>
    <col min="9459" max="9459" width="12.375" style="25" customWidth="1"/>
    <col min="9460" max="9460" width="34.375" style="25" customWidth="1"/>
    <col min="9461" max="9461" width="2.375" style="25" customWidth="1"/>
    <col min="9462" max="9463" width="8.375" style="25" customWidth="1"/>
    <col min="9464" max="9465" width="17.375" style="25" customWidth="1"/>
    <col min="9466" max="9466" width="0.375" style="25" customWidth="1"/>
    <col min="9467" max="9467" width="12.375" style="25" bestFit="1" customWidth="1"/>
    <col min="9468" max="9714" width="9.375" style="25"/>
    <col min="9715" max="9715" width="12.375" style="25" customWidth="1"/>
    <col min="9716" max="9716" width="34.375" style="25" customWidth="1"/>
    <col min="9717" max="9717" width="2.375" style="25" customWidth="1"/>
    <col min="9718" max="9719" width="8.375" style="25" customWidth="1"/>
    <col min="9720" max="9721" width="17.375" style="25" customWidth="1"/>
    <col min="9722" max="9722" width="0.375" style="25" customWidth="1"/>
    <col min="9723" max="9723" width="12.375" style="25" bestFit="1" customWidth="1"/>
    <col min="9724" max="9970" width="9.375" style="25"/>
    <col min="9971" max="9971" width="12.375" style="25" customWidth="1"/>
    <col min="9972" max="9972" width="34.375" style="25" customWidth="1"/>
    <col min="9973" max="9973" width="2.375" style="25" customWidth="1"/>
    <col min="9974" max="9975" width="8.375" style="25" customWidth="1"/>
    <col min="9976" max="9977" width="17.375" style="25" customWidth="1"/>
    <col min="9978" max="9978" width="0.375" style="25" customWidth="1"/>
    <col min="9979" max="9979" width="12.375" style="25" bestFit="1" customWidth="1"/>
    <col min="9980" max="10226" width="9.375" style="25"/>
    <col min="10227" max="10227" width="12.375" style="25" customWidth="1"/>
    <col min="10228" max="10228" width="34.375" style="25" customWidth="1"/>
    <col min="10229" max="10229" width="2.375" style="25" customWidth="1"/>
    <col min="10230" max="10231" width="8.375" style="25" customWidth="1"/>
    <col min="10232" max="10233" width="17.375" style="25" customWidth="1"/>
    <col min="10234" max="10234" width="0.375" style="25" customWidth="1"/>
    <col min="10235" max="10235" width="12.375" style="25" bestFit="1" customWidth="1"/>
    <col min="10236" max="10482" width="9.375" style="25"/>
    <col min="10483" max="10483" width="12.375" style="25" customWidth="1"/>
    <col min="10484" max="10484" width="34.375" style="25" customWidth="1"/>
    <col min="10485" max="10485" width="2.375" style="25" customWidth="1"/>
    <col min="10486" max="10487" width="8.375" style="25" customWidth="1"/>
    <col min="10488" max="10489" width="17.375" style="25" customWidth="1"/>
    <col min="10490" max="10490" width="0.375" style="25" customWidth="1"/>
    <col min="10491" max="10491" width="12.375" style="25" bestFit="1" customWidth="1"/>
    <col min="10492" max="10738" width="9.375" style="25"/>
    <col min="10739" max="10739" width="12.375" style="25" customWidth="1"/>
    <col min="10740" max="10740" width="34.375" style="25" customWidth="1"/>
    <col min="10741" max="10741" width="2.375" style="25" customWidth="1"/>
    <col min="10742" max="10743" width="8.375" style="25" customWidth="1"/>
    <col min="10744" max="10745" width="17.375" style="25" customWidth="1"/>
    <col min="10746" max="10746" width="0.375" style="25" customWidth="1"/>
    <col min="10747" max="10747" width="12.375" style="25" bestFit="1" customWidth="1"/>
    <col min="10748" max="10994" width="9.375" style="25"/>
    <col min="10995" max="10995" width="12.375" style="25" customWidth="1"/>
    <col min="10996" max="10996" width="34.375" style="25" customWidth="1"/>
    <col min="10997" max="10997" width="2.375" style="25" customWidth="1"/>
    <col min="10998" max="10999" width="8.375" style="25" customWidth="1"/>
    <col min="11000" max="11001" width="17.375" style="25" customWidth="1"/>
    <col min="11002" max="11002" width="0.375" style="25" customWidth="1"/>
    <col min="11003" max="11003" width="12.375" style="25" bestFit="1" customWidth="1"/>
    <col min="11004" max="11250" width="9.375" style="25"/>
    <col min="11251" max="11251" width="12.375" style="25" customWidth="1"/>
    <col min="11252" max="11252" width="34.375" style="25" customWidth="1"/>
    <col min="11253" max="11253" width="2.375" style="25" customWidth="1"/>
    <col min="11254" max="11255" width="8.375" style="25" customWidth="1"/>
    <col min="11256" max="11257" width="17.375" style="25" customWidth="1"/>
    <col min="11258" max="11258" width="0.375" style="25" customWidth="1"/>
    <col min="11259" max="11259" width="12.375" style="25" bestFit="1" customWidth="1"/>
    <col min="11260" max="11506" width="9.375" style="25"/>
    <col min="11507" max="11507" width="12.375" style="25" customWidth="1"/>
    <col min="11508" max="11508" width="34.375" style="25" customWidth="1"/>
    <col min="11509" max="11509" width="2.375" style="25" customWidth="1"/>
    <col min="11510" max="11511" width="8.375" style="25" customWidth="1"/>
    <col min="11512" max="11513" width="17.375" style="25" customWidth="1"/>
    <col min="11514" max="11514" width="0.375" style="25" customWidth="1"/>
    <col min="11515" max="11515" width="12.375" style="25" bestFit="1" customWidth="1"/>
    <col min="11516" max="11762" width="9.375" style="25"/>
    <col min="11763" max="11763" width="12.375" style="25" customWidth="1"/>
    <col min="11764" max="11764" width="34.375" style="25" customWidth="1"/>
    <col min="11765" max="11765" width="2.375" style="25" customWidth="1"/>
    <col min="11766" max="11767" width="8.375" style="25" customWidth="1"/>
    <col min="11768" max="11769" width="17.375" style="25" customWidth="1"/>
    <col min="11770" max="11770" width="0.375" style="25" customWidth="1"/>
    <col min="11771" max="11771" width="12.375" style="25" bestFit="1" customWidth="1"/>
    <col min="11772" max="12018" width="9.375" style="25"/>
    <col min="12019" max="12019" width="12.375" style="25" customWidth="1"/>
    <col min="12020" max="12020" width="34.375" style="25" customWidth="1"/>
    <col min="12021" max="12021" width="2.375" style="25" customWidth="1"/>
    <col min="12022" max="12023" width="8.375" style="25" customWidth="1"/>
    <col min="12024" max="12025" width="17.375" style="25" customWidth="1"/>
    <col min="12026" max="12026" width="0.375" style="25" customWidth="1"/>
    <col min="12027" max="12027" width="12.375" style="25" bestFit="1" customWidth="1"/>
    <col min="12028" max="12274" width="9.375" style="25"/>
    <col min="12275" max="12275" width="12.375" style="25" customWidth="1"/>
    <col min="12276" max="12276" width="34.375" style="25" customWidth="1"/>
    <col min="12277" max="12277" width="2.375" style="25" customWidth="1"/>
    <col min="12278" max="12279" width="8.375" style="25" customWidth="1"/>
    <col min="12280" max="12281" width="17.375" style="25" customWidth="1"/>
    <col min="12282" max="12282" width="0.375" style="25" customWidth="1"/>
    <col min="12283" max="12283" width="12.375" style="25" bestFit="1" customWidth="1"/>
    <col min="12284" max="12530" width="9.375" style="25"/>
    <col min="12531" max="12531" width="12.375" style="25" customWidth="1"/>
    <col min="12532" max="12532" width="34.375" style="25" customWidth="1"/>
    <col min="12533" max="12533" width="2.375" style="25" customWidth="1"/>
    <col min="12534" max="12535" width="8.375" style="25" customWidth="1"/>
    <col min="12536" max="12537" width="17.375" style="25" customWidth="1"/>
    <col min="12538" max="12538" width="0.375" style="25" customWidth="1"/>
    <col min="12539" max="12539" width="12.375" style="25" bestFit="1" customWidth="1"/>
    <col min="12540" max="12786" width="9.375" style="25"/>
    <col min="12787" max="12787" width="12.375" style="25" customWidth="1"/>
    <col min="12788" max="12788" width="34.375" style="25" customWidth="1"/>
    <col min="12789" max="12789" width="2.375" style="25" customWidth="1"/>
    <col min="12790" max="12791" width="8.375" style="25" customWidth="1"/>
    <col min="12792" max="12793" width="17.375" style="25" customWidth="1"/>
    <col min="12794" max="12794" width="0.375" style="25" customWidth="1"/>
    <col min="12795" max="12795" width="12.375" style="25" bestFit="1" customWidth="1"/>
    <col min="12796" max="13042" width="9.375" style="25"/>
    <col min="13043" max="13043" width="12.375" style="25" customWidth="1"/>
    <col min="13044" max="13044" width="34.375" style="25" customWidth="1"/>
    <col min="13045" max="13045" width="2.375" style="25" customWidth="1"/>
    <col min="13046" max="13047" width="8.375" style="25" customWidth="1"/>
    <col min="13048" max="13049" width="17.375" style="25" customWidth="1"/>
    <col min="13050" max="13050" width="0.375" style="25" customWidth="1"/>
    <col min="13051" max="13051" width="12.375" style="25" bestFit="1" customWidth="1"/>
    <col min="13052" max="13298" width="9.375" style="25"/>
    <col min="13299" max="13299" width="12.375" style="25" customWidth="1"/>
    <col min="13300" max="13300" width="34.375" style="25" customWidth="1"/>
    <col min="13301" max="13301" width="2.375" style="25" customWidth="1"/>
    <col min="13302" max="13303" width="8.375" style="25" customWidth="1"/>
    <col min="13304" max="13305" width="17.375" style="25" customWidth="1"/>
    <col min="13306" max="13306" width="0.375" style="25" customWidth="1"/>
    <col min="13307" max="13307" width="12.375" style="25" bestFit="1" customWidth="1"/>
    <col min="13308" max="13554" width="9.375" style="25"/>
    <col min="13555" max="13555" width="12.375" style="25" customWidth="1"/>
    <col min="13556" max="13556" width="34.375" style="25" customWidth="1"/>
    <col min="13557" max="13557" width="2.375" style="25" customWidth="1"/>
    <col min="13558" max="13559" width="8.375" style="25" customWidth="1"/>
    <col min="13560" max="13561" width="17.375" style="25" customWidth="1"/>
    <col min="13562" max="13562" width="0.375" style="25" customWidth="1"/>
    <col min="13563" max="13563" width="12.375" style="25" bestFit="1" customWidth="1"/>
    <col min="13564" max="13810" width="9.375" style="25"/>
    <col min="13811" max="13811" width="12.375" style="25" customWidth="1"/>
    <col min="13812" max="13812" width="34.375" style="25" customWidth="1"/>
    <col min="13813" max="13813" width="2.375" style="25" customWidth="1"/>
    <col min="13814" max="13815" width="8.375" style="25" customWidth="1"/>
    <col min="13816" max="13817" width="17.375" style="25" customWidth="1"/>
    <col min="13818" max="13818" width="0.375" style="25" customWidth="1"/>
    <col min="13819" max="13819" width="12.375" style="25" bestFit="1" customWidth="1"/>
    <col min="13820" max="14066" width="9.375" style="25"/>
    <col min="14067" max="14067" width="12.375" style="25" customWidth="1"/>
    <col min="14068" max="14068" width="34.375" style="25" customWidth="1"/>
    <col min="14069" max="14069" width="2.375" style="25" customWidth="1"/>
    <col min="14070" max="14071" width="8.375" style="25" customWidth="1"/>
    <col min="14072" max="14073" width="17.375" style="25" customWidth="1"/>
    <col min="14074" max="14074" width="0.375" style="25" customWidth="1"/>
    <col min="14075" max="14075" width="12.375" style="25" bestFit="1" customWidth="1"/>
    <col min="14076" max="14322" width="9.375" style="25"/>
    <col min="14323" max="14323" width="12.375" style="25" customWidth="1"/>
    <col min="14324" max="14324" width="34.375" style="25" customWidth="1"/>
    <col min="14325" max="14325" width="2.375" style="25" customWidth="1"/>
    <col min="14326" max="14327" width="8.375" style="25" customWidth="1"/>
    <col min="14328" max="14329" width="17.375" style="25" customWidth="1"/>
    <col min="14330" max="14330" width="0.375" style="25" customWidth="1"/>
    <col min="14331" max="14331" width="12.375" style="25" bestFit="1" customWidth="1"/>
    <col min="14332" max="14578" width="9.375" style="25"/>
    <col min="14579" max="14579" width="12.375" style="25" customWidth="1"/>
    <col min="14580" max="14580" width="34.375" style="25" customWidth="1"/>
    <col min="14581" max="14581" width="2.375" style="25" customWidth="1"/>
    <col min="14582" max="14583" width="8.375" style="25" customWidth="1"/>
    <col min="14584" max="14585" width="17.375" style="25" customWidth="1"/>
    <col min="14586" max="14586" width="0.375" style="25" customWidth="1"/>
    <col min="14587" max="14587" width="12.375" style="25" bestFit="1" customWidth="1"/>
    <col min="14588" max="14834" width="9.375" style="25"/>
    <col min="14835" max="14835" width="12.375" style="25" customWidth="1"/>
    <col min="14836" max="14836" width="34.375" style="25" customWidth="1"/>
    <col min="14837" max="14837" width="2.375" style="25" customWidth="1"/>
    <col min="14838" max="14839" width="8.375" style="25" customWidth="1"/>
    <col min="14840" max="14841" width="17.375" style="25" customWidth="1"/>
    <col min="14842" max="14842" width="0.375" style="25" customWidth="1"/>
    <col min="14843" max="14843" width="12.375" style="25" bestFit="1" customWidth="1"/>
    <col min="14844" max="15090" width="9.375" style="25"/>
    <col min="15091" max="15091" width="12.375" style="25" customWidth="1"/>
    <col min="15092" max="15092" width="34.375" style="25" customWidth="1"/>
    <col min="15093" max="15093" width="2.375" style="25" customWidth="1"/>
    <col min="15094" max="15095" width="8.375" style="25" customWidth="1"/>
    <col min="15096" max="15097" width="17.375" style="25" customWidth="1"/>
    <col min="15098" max="15098" width="0.375" style="25" customWidth="1"/>
    <col min="15099" max="15099" width="12.375" style="25" bestFit="1" customWidth="1"/>
    <col min="15100" max="15346" width="9.375" style="25"/>
    <col min="15347" max="15347" width="12.375" style="25" customWidth="1"/>
    <col min="15348" max="15348" width="34.375" style="25" customWidth="1"/>
    <col min="15349" max="15349" width="2.375" style="25" customWidth="1"/>
    <col min="15350" max="15351" width="8.375" style="25" customWidth="1"/>
    <col min="15352" max="15353" width="17.375" style="25" customWidth="1"/>
    <col min="15354" max="15354" width="0.375" style="25" customWidth="1"/>
    <col min="15355" max="15355" width="12.375" style="25" bestFit="1" customWidth="1"/>
    <col min="15356" max="15602" width="9.375" style="25"/>
    <col min="15603" max="15603" width="12.375" style="25" customWidth="1"/>
    <col min="15604" max="15604" width="34.375" style="25" customWidth="1"/>
    <col min="15605" max="15605" width="2.375" style="25" customWidth="1"/>
    <col min="15606" max="15607" width="8.375" style="25" customWidth="1"/>
    <col min="15608" max="15609" width="17.375" style="25" customWidth="1"/>
    <col min="15610" max="15610" width="0.375" style="25" customWidth="1"/>
    <col min="15611" max="15611" width="12.375" style="25" bestFit="1" customWidth="1"/>
    <col min="15612" max="15858" width="9.375" style="25"/>
    <col min="15859" max="15859" width="12.375" style="25" customWidth="1"/>
    <col min="15860" max="15860" width="34.375" style="25" customWidth="1"/>
    <col min="15861" max="15861" width="2.375" style="25" customWidth="1"/>
    <col min="15862" max="15863" width="8.375" style="25" customWidth="1"/>
    <col min="15864" max="15865" width="17.375" style="25" customWidth="1"/>
    <col min="15866" max="15866" width="0.375" style="25" customWidth="1"/>
    <col min="15867" max="15867" width="12.375" style="25" bestFit="1" customWidth="1"/>
    <col min="15868" max="16114" width="9.375" style="25"/>
    <col min="16115" max="16115" width="12.375" style="25" customWidth="1"/>
    <col min="16116" max="16116" width="34.375" style="25" customWidth="1"/>
    <col min="16117" max="16117" width="2.375" style="25" customWidth="1"/>
    <col min="16118" max="16119" width="8.375" style="25" customWidth="1"/>
    <col min="16120" max="16121" width="17.375" style="25" customWidth="1"/>
    <col min="16122" max="16122" width="0.375" style="25" customWidth="1"/>
    <col min="16123" max="16123" width="12.375" style="25" bestFit="1" customWidth="1"/>
    <col min="16124" max="16384" width="9.375" style="25"/>
  </cols>
  <sheetData>
    <row r="2" spans="1:14" x14ac:dyDescent="0.2">
      <c r="B2" s="24" t="str">
        <f>'التدفقات النقدية'!B1:E1</f>
        <v>شركة حلول جنا للتطوير التقني والصناعي</v>
      </c>
      <c r="C2" s="24"/>
      <c r="D2" s="24"/>
      <c r="E2" s="24"/>
      <c r="F2" s="24"/>
      <c r="G2" s="24"/>
      <c r="H2" s="24"/>
    </row>
    <row r="3" spans="1:14" x14ac:dyDescent="0.2">
      <c r="B3" s="31" t="str">
        <f>'التدفقات النقدية'!B2:E2</f>
        <v>شركة شخص واحد - شركــــــــــــــــــــــــة ذات مسئوليــــــــــــــــــــــــــــة محدودة أجنبية</v>
      </c>
      <c r="C3" s="24"/>
      <c r="D3" s="24"/>
      <c r="E3" s="24"/>
      <c r="F3" s="24"/>
      <c r="G3" s="24"/>
      <c r="H3" s="24"/>
    </row>
    <row r="4" spans="1:14" x14ac:dyDescent="0.2">
      <c r="B4" s="26" t="s">
        <v>146</v>
      </c>
      <c r="C4" s="26"/>
      <c r="D4" s="26"/>
      <c r="E4" s="26"/>
      <c r="F4" s="26"/>
      <c r="G4" s="26"/>
      <c r="H4" s="26"/>
    </row>
    <row r="5" spans="1:14" x14ac:dyDescent="0.2">
      <c r="B5" s="32" t="s">
        <v>19</v>
      </c>
      <c r="C5" s="27"/>
      <c r="D5" s="27"/>
      <c r="E5" s="27"/>
      <c r="F5" s="27"/>
      <c r="G5" s="27"/>
      <c r="H5" s="27"/>
    </row>
    <row r="6" spans="1:14" s="37" customFormat="1" ht="9.75" customHeight="1" x14ac:dyDescent="0.2">
      <c r="A6" s="25"/>
      <c r="B6" s="35"/>
      <c r="C6" s="35"/>
      <c r="D6" s="35"/>
      <c r="E6" s="35"/>
      <c r="F6" s="35"/>
      <c r="G6" s="35"/>
      <c r="H6" s="35"/>
      <c r="I6" s="25"/>
    </row>
    <row r="7" spans="1:14" s="37" customFormat="1" ht="24" customHeight="1" x14ac:dyDescent="0.2">
      <c r="A7" s="25"/>
      <c r="B7" s="88" t="s">
        <v>96</v>
      </c>
      <c r="C7" s="25"/>
      <c r="E7" s="25"/>
      <c r="F7" s="39" t="s">
        <v>141</v>
      </c>
      <c r="G7" s="25"/>
      <c r="H7" s="39" t="s">
        <v>72</v>
      </c>
      <c r="I7" s="25"/>
    </row>
    <row r="8" spans="1:14" s="37" customFormat="1" ht="24" customHeight="1" x14ac:dyDescent="0.2">
      <c r="A8" s="25"/>
      <c r="B8" s="21" t="s">
        <v>100</v>
      </c>
      <c r="C8" s="86"/>
      <c r="E8" s="35"/>
      <c r="F8" s="85">
        <f>H11</f>
        <v>61738</v>
      </c>
      <c r="G8" s="36"/>
      <c r="H8" s="85">
        <v>43918</v>
      </c>
      <c r="I8" s="25"/>
    </row>
    <row r="9" spans="1:14" s="37" customFormat="1" ht="24" customHeight="1" x14ac:dyDescent="0.2">
      <c r="A9" s="25"/>
      <c r="B9" s="21" t="s">
        <v>127</v>
      </c>
      <c r="C9" s="86"/>
      <c r="E9" s="35"/>
      <c r="F9" s="85">
        <f>SUMIF('Trial Balance'!I:I,'المركز المالي'!B25,'Trial Balance'!L:L)</f>
        <v>21093</v>
      </c>
      <c r="G9" s="36"/>
      <c r="H9" s="85">
        <v>22312</v>
      </c>
      <c r="I9" s="25"/>
      <c r="K9" s="136"/>
    </row>
    <row r="10" spans="1:14" s="37" customFormat="1" ht="24" customHeight="1" x14ac:dyDescent="0.2">
      <c r="A10" s="25"/>
      <c r="B10" s="21" t="s">
        <v>128</v>
      </c>
      <c r="C10" s="86"/>
      <c r="E10" s="35"/>
      <c r="F10" s="85">
        <f>-SUMIF('Trial Balance'!I:I,'المركز المالي'!B25,'Trial Balance'!K:K)</f>
        <v>-20621</v>
      </c>
      <c r="G10" s="36"/>
      <c r="H10" s="85">
        <v>-4492</v>
      </c>
      <c r="I10" s="25"/>
      <c r="K10" s="136"/>
    </row>
    <row r="11" spans="1:14" s="37" customFormat="1" ht="24" customHeight="1" thickBot="1" x14ac:dyDescent="0.25">
      <c r="A11" s="25"/>
      <c r="B11" s="21"/>
      <c r="C11" s="84"/>
      <c r="E11" s="35"/>
      <c r="F11" s="87">
        <f>SUM(F8:F10)</f>
        <v>62210</v>
      </c>
      <c r="G11" s="36"/>
      <c r="H11" s="87">
        <f>SUM(H8:H10)</f>
        <v>61738</v>
      </c>
      <c r="I11" s="25"/>
      <c r="K11" s="136"/>
      <c r="M11" s="85">
        <f>-SUMIF('Trial Balance'!N:N,'المركز المالي'!B25,'Trial Balance'!B:B)</f>
        <v>61738</v>
      </c>
      <c r="N11" s="136">
        <f>H11-M11</f>
        <v>0</v>
      </c>
    </row>
    <row r="12" spans="1:14" s="37" customFormat="1" ht="17.25" customHeight="1" thickTop="1" x14ac:dyDescent="0.2">
      <c r="A12" s="25"/>
      <c r="B12" s="21"/>
      <c r="C12" s="84"/>
      <c r="E12" s="35"/>
      <c r="F12" s="35"/>
      <c r="G12" s="35"/>
      <c r="H12" s="84"/>
      <c r="I12" s="25"/>
    </row>
    <row r="13" spans="1:14" s="37" customFormat="1" ht="66" customHeight="1" x14ac:dyDescent="0.2">
      <c r="A13" s="25"/>
      <c r="B13" s="166" t="s">
        <v>149</v>
      </c>
      <c r="C13" s="166"/>
      <c r="D13" s="166"/>
      <c r="E13" s="166"/>
      <c r="F13" s="166"/>
      <c r="G13" s="166"/>
      <c r="H13" s="166"/>
      <c r="I13" s="25"/>
    </row>
    <row r="14" spans="1:14" s="37" customFormat="1" ht="6" customHeight="1" x14ac:dyDescent="0.2">
      <c r="A14" s="25"/>
      <c r="B14" s="89"/>
      <c r="C14" s="89"/>
      <c r="D14" s="89"/>
      <c r="E14" s="89"/>
      <c r="F14" s="89"/>
      <c r="G14" s="89"/>
      <c r="H14" s="89"/>
      <c r="I14" s="25"/>
    </row>
    <row r="15" spans="1:14" s="37" customFormat="1" x14ac:dyDescent="0.2">
      <c r="A15" s="25"/>
      <c r="B15" s="38" t="s">
        <v>97</v>
      </c>
      <c r="C15" s="89"/>
      <c r="D15" s="89"/>
      <c r="E15" s="89"/>
      <c r="F15" s="89"/>
      <c r="G15" s="89"/>
      <c r="H15" s="89"/>
      <c r="I15" s="25"/>
    </row>
    <row r="16" spans="1:14" s="37" customFormat="1" ht="45" customHeight="1" x14ac:dyDescent="0.2">
      <c r="A16" s="25"/>
      <c r="B16" s="166" t="s">
        <v>101</v>
      </c>
      <c r="C16" s="166"/>
      <c r="D16" s="166"/>
      <c r="E16" s="166"/>
      <c r="F16" s="166"/>
      <c r="G16" s="166"/>
      <c r="H16" s="166"/>
      <c r="I16" s="25"/>
    </row>
    <row r="17" spans="1:14" s="37" customFormat="1" x14ac:dyDescent="0.2">
      <c r="A17" s="25"/>
      <c r="B17" s="39" t="s">
        <v>28</v>
      </c>
      <c r="C17" s="40"/>
      <c r="D17" s="39" t="s">
        <v>29</v>
      </c>
      <c r="E17" s="89"/>
      <c r="F17" s="39" t="s">
        <v>49</v>
      </c>
      <c r="H17" s="39" t="s">
        <v>73</v>
      </c>
      <c r="I17" s="25"/>
    </row>
    <row r="18" spans="1:14" s="37" customFormat="1" x14ac:dyDescent="0.2">
      <c r="A18" s="25"/>
      <c r="B18" s="109" t="s">
        <v>82</v>
      </c>
      <c r="C18" s="113"/>
      <c r="D18" s="90">
        <v>300</v>
      </c>
      <c r="E18" s="89"/>
      <c r="F18" s="90">
        <v>1000</v>
      </c>
      <c r="H18" s="90">
        <f>D18*F18</f>
        <v>300000</v>
      </c>
      <c r="I18" s="25"/>
      <c r="M18" s="85">
        <f>-SUMIF('Trial Balance'!N:N,'المركز المالي'!B29,'Trial Balance'!B:B)</f>
        <v>300000</v>
      </c>
      <c r="N18" s="136">
        <f>H18-M18</f>
        <v>0</v>
      </c>
    </row>
    <row r="19" spans="1:14" s="37" customFormat="1" ht="21" thickBot="1" x14ac:dyDescent="0.25">
      <c r="A19" s="25"/>
      <c r="D19" s="91">
        <f>SUM(D18:D18)</f>
        <v>300</v>
      </c>
      <c r="E19" s="38"/>
      <c r="F19" s="91"/>
      <c r="H19" s="91">
        <f>SUM(H18:H18)</f>
        <v>300000</v>
      </c>
      <c r="I19" s="25"/>
    </row>
    <row r="20" spans="1:14" s="37" customFormat="1" ht="11.25" customHeight="1" thickTop="1" x14ac:dyDescent="0.2">
      <c r="A20" s="25"/>
      <c r="B20" s="89"/>
      <c r="C20" s="89"/>
      <c r="D20" s="89"/>
      <c r="E20" s="89"/>
      <c r="F20" s="89"/>
      <c r="G20" s="89"/>
      <c r="I20" s="25"/>
    </row>
    <row r="21" spans="1:14" s="37" customFormat="1" x14ac:dyDescent="0.2">
      <c r="A21" s="25"/>
      <c r="B21" s="38" t="s">
        <v>98</v>
      </c>
      <c r="C21" s="35"/>
      <c r="D21" s="35"/>
      <c r="E21" s="35"/>
      <c r="F21" s="39" t="s">
        <v>141</v>
      </c>
      <c r="G21" s="36"/>
      <c r="H21" s="39" t="s">
        <v>72</v>
      </c>
      <c r="I21" s="25"/>
    </row>
    <row r="22" spans="1:14" x14ac:dyDescent="0.2">
      <c r="B22" s="89" t="s">
        <v>120</v>
      </c>
      <c r="C22" s="92"/>
      <c r="D22" s="92"/>
      <c r="E22" s="113"/>
      <c r="F22" s="85">
        <f>SUMIF('Trial Balance'!I:I,'10-11-12-13'!B22,'Trial Balance'!J:J)</f>
        <v>1587694</v>
      </c>
      <c r="G22" s="113"/>
      <c r="H22" s="86">
        <v>2175673</v>
      </c>
      <c r="M22" s="85"/>
      <c r="N22" s="136"/>
    </row>
    <row r="23" spans="1:14" x14ac:dyDescent="0.2">
      <c r="B23" s="89" t="s">
        <v>84</v>
      </c>
      <c r="C23" s="92"/>
      <c r="D23" s="92"/>
      <c r="E23" s="113"/>
      <c r="F23" s="85">
        <f>SUMIF('Trial Balance'!I:I,'10-11-12-13'!B23,'Trial Balance'!J:J)</f>
        <v>179899</v>
      </c>
      <c r="G23" s="113"/>
      <c r="H23" s="86">
        <v>372136</v>
      </c>
    </row>
    <row r="24" spans="1:14" ht="21" thickBot="1" x14ac:dyDescent="0.25">
      <c r="C24" s="30"/>
      <c r="D24" s="31"/>
      <c r="E24" s="31"/>
      <c r="F24" s="42">
        <f>SUM(F22:F23)</f>
        <v>1767593</v>
      </c>
      <c r="G24" s="31"/>
      <c r="H24" s="42">
        <f>SUM(H22:H23)</f>
        <v>2547809</v>
      </c>
    </row>
    <row r="25" spans="1:14" ht="13.9" customHeight="1" thickTop="1" x14ac:dyDescent="0.2">
      <c r="C25" s="30"/>
      <c r="D25" s="31"/>
      <c r="E25" s="31"/>
      <c r="F25" s="43"/>
      <c r="G25" s="31"/>
      <c r="H25" s="43"/>
    </row>
    <row r="26" spans="1:14" x14ac:dyDescent="0.2">
      <c r="B26" s="38" t="s">
        <v>99</v>
      </c>
      <c r="C26" s="30"/>
      <c r="D26" s="31"/>
      <c r="E26" s="31"/>
      <c r="F26" s="39" t="s">
        <v>141</v>
      </c>
      <c r="G26" s="36"/>
      <c r="H26" s="39" t="s">
        <v>72</v>
      </c>
    </row>
    <row r="27" spans="1:14" ht="8.25" customHeight="1" x14ac:dyDescent="0.2">
      <c r="C27" s="30"/>
      <c r="D27" s="31"/>
      <c r="E27" s="31"/>
      <c r="F27" s="43"/>
      <c r="G27" s="31"/>
      <c r="H27" s="43"/>
    </row>
    <row r="28" spans="1:14" x14ac:dyDescent="0.2">
      <c r="B28" s="89" t="s">
        <v>50</v>
      </c>
      <c r="C28" s="30"/>
      <c r="D28" s="31"/>
      <c r="E28" s="31"/>
      <c r="F28" s="85">
        <f>SUMIF('Trial Balance'!I:I,'10-11-12-13'!B28,'Trial Balance'!J:J)</f>
        <v>176873</v>
      </c>
      <c r="G28" s="31"/>
      <c r="H28" s="28">
        <v>482745</v>
      </c>
    </row>
    <row r="29" spans="1:14" x14ac:dyDescent="0.2">
      <c r="B29" s="89" t="s">
        <v>44</v>
      </c>
      <c r="C29" s="30"/>
      <c r="D29" s="31"/>
      <c r="E29" s="31"/>
      <c r="F29" s="85">
        <f>SUMIF('Trial Balance'!I:I,'10-11-12-13'!B29,'Trial Balance'!J:J)</f>
        <v>12726</v>
      </c>
      <c r="G29" s="31"/>
      <c r="H29" s="28">
        <v>20740</v>
      </c>
    </row>
    <row r="30" spans="1:14" x14ac:dyDescent="0.2">
      <c r="B30" s="89" t="s">
        <v>51</v>
      </c>
      <c r="C30" s="30"/>
      <c r="D30" s="31"/>
      <c r="E30" s="31"/>
      <c r="F30" s="85">
        <f>SUMIF('Trial Balance'!I:I,'10-11-12-13'!B30,'Trial Balance'!J:J)</f>
        <v>12094</v>
      </c>
      <c r="G30" s="31"/>
      <c r="H30" s="28">
        <v>26489</v>
      </c>
    </row>
    <row r="31" spans="1:14" x14ac:dyDescent="0.2">
      <c r="B31" s="89" t="s">
        <v>85</v>
      </c>
      <c r="C31" s="30"/>
      <c r="D31" s="31"/>
      <c r="E31" s="31"/>
      <c r="F31" s="85">
        <f>SUMIF('Trial Balance'!I:I,'10-11-12-13'!B31,'Trial Balance'!J:J)</f>
        <v>11519</v>
      </c>
      <c r="G31" s="31"/>
      <c r="H31" s="28">
        <v>8399</v>
      </c>
    </row>
    <row r="32" spans="1:14" x14ac:dyDescent="0.2">
      <c r="B32" s="89" t="s">
        <v>86</v>
      </c>
      <c r="C32" s="30"/>
      <c r="D32" s="31"/>
      <c r="E32" s="31"/>
      <c r="F32" s="85">
        <f>SUMIF('Trial Balance'!I:I,'10-11-12-13'!B32,'Trial Balance'!J:J)</f>
        <v>89193</v>
      </c>
      <c r="G32" s="31"/>
      <c r="H32" s="28">
        <v>217212</v>
      </c>
    </row>
    <row r="33" spans="2:15" x14ac:dyDescent="0.2">
      <c r="B33" s="89" t="s">
        <v>52</v>
      </c>
      <c r="C33" s="30"/>
      <c r="D33" s="31"/>
      <c r="E33" s="31"/>
      <c r="F33" s="85">
        <f>SUMIF('Trial Balance'!I:I,'10-11-12-13'!B33,'Trial Balance'!J:J)</f>
        <v>75</v>
      </c>
      <c r="G33" s="31"/>
      <c r="H33" s="28">
        <v>9430</v>
      </c>
    </row>
    <row r="34" spans="2:15" x14ac:dyDescent="0.2">
      <c r="B34" s="89" t="s">
        <v>46</v>
      </c>
      <c r="C34" s="30"/>
      <c r="D34" s="31"/>
      <c r="E34" s="31"/>
      <c r="F34" s="85">
        <f>SUMIF('Trial Balance'!I:I,'10-11-12-13'!B34,'Trial Balance'!J:J)</f>
        <v>15000</v>
      </c>
      <c r="G34" s="31"/>
      <c r="H34" s="28">
        <v>10000</v>
      </c>
    </row>
    <row r="35" spans="2:15" x14ac:dyDescent="0.2">
      <c r="B35" s="25" t="s">
        <v>87</v>
      </c>
      <c r="C35" s="30"/>
      <c r="D35" s="31"/>
      <c r="E35" s="31"/>
      <c r="F35" s="85">
        <f>'10-11-12-13'!F9</f>
        <v>21093</v>
      </c>
      <c r="G35" s="31"/>
      <c r="H35" s="28">
        <v>22312</v>
      </c>
      <c r="M35" s="34">
        <f>N35-F35</f>
        <v>0</v>
      </c>
      <c r="N35" s="135">
        <f>SUMIF('Trial Balance'!I:I,'10-11-12-13'!B35,'Trial Balance'!J:J)</f>
        <v>21093</v>
      </c>
      <c r="O35" s="25" t="s">
        <v>223</v>
      </c>
    </row>
    <row r="36" spans="2:15" x14ac:dyDescent="0.2">
      <c r="B36" s="89" t="s">
        <v>88</v>
      </c>
      <c r="C36" s="30"/>
      <c r="D36" s="31"/>
      <c r="E36" s="31"/>
      <c r="F36" s="85">
        <f>SUMIF('Trial Balance'!I:I,'10-11-12-13'!B36,'Trial Balance'!J:J)</f>
        <v>1009</v>
      </c>
      <c r="G36" s="31"/>
      <c r="H36" s="28">
        <v>49</v>
      </c>
    </row>
    <row r="37" spans="2:15" x14ac:dyDescent="0.2">
      <c r="B37" s="25" t="s">
        <v>68</v>
      </c>
      <c r="C37" s="30"/>
      <c r="D37" s="31"/>
      <c r="E37" s="31"/>
      <c r="F37" s="85">
        <f>SUMIF('Trial Balance'!I:I,'10-11-12-13'!B37,'Trial Balance'!J:J)+2</f>
        <v>38863</v>
      </c>
      <c r="G37" s="31"/>
      <c r="H37" s="28">
        <v>33054</v>
      </c>
    </row>
    <row r="38" spans="2:15" ht="21" thickBot="1" x14ac:dyDescent="0.25">
      <c r="B38" s="20"/>
      <c r="C38" s="30"/>
      <c r="D38" s="31"/>
      <c r="E38" s="31"/>
      <c r="F38" s="42">
        <f>SUM(F28:F37)</f>
        <v>378445</v>
      </c>
      <c r="G38" s="31"/>
      <c r="H38" s="42">
        <f>SUM(H28:H37)</f>
        <v>830430</v>
      </c>
    </row>
    <row r="39" spans="2:15" ht="4.5" customHeight="1" thickTop="1" x14ac:dyDescent="0.2">
      <c r="B39" s="20"/>
      <c r="C39" s="30"/>
      <c r="D39" s="31"/>
      <c r="E39" s="31"/>
      <c r="F39" s="43"/>
      <c r="G39" s="31"/>
      <c r="H39" s="43"/>
    </row>
    <row r="40" spans="2:15" ht="12.75" customHeight="1" x14ac:dyDescent="0.2">
      <c r="B40" s="154"/>
      <c r="C40" s="154"/>
      <c r="D40" s="154"/>
      <c r="E40" s="154"/>
      <c r="F40" s="154"/>
      <c r="G40" s="154"/>
      <c r="H40" s="154"/>
    </row>
    <row r="41" spans="2:15" ht="19.899999999999999" customHeight="1" x14ac:dyDescent="0.2">
      <c r="B41" s="165">
        <v>19</v>
      </c>
      <c r="C41" s="165"/>
      <c r="D41" s="165"/>
      <c r="E41" s="165"/>
      <c r="F41" s="165"/>
      <c r="G41" s="165"/>
      <c r="H41" s="165"/>
    </row>
  </sheetData>
  <mergeCells count="4">
    <mergeCell ref="B41:H41"/>
    <mergeCell ref="B13:H13"/>
    <mergeCell ref="B40:H40"/>
    <mergeCell ref="B16:H16"/>
  </mergeCells>
  <printOptions horizontalCentered="1"/>
  <pageMargins left="0.39370078740157483" right="0.39370078740157483" top="0.62992125984251968" bottom="0" header="0" footer="0"/>
  <pageSetup paperSize="9" scale="92" firstPageNumber="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E7"/>
  <sheetViews>
    <sheetView rightToLeft="1" workbookViewId="0">
      <selection activeCell="F19" sqref="F19"/>
    </sheetView>
  </sheetViews>
  <sheetFormatPr defaultColWidth="8.75" defaultRowHeight="15" x14ac:dyDescent="0.25"/>
  <cols>
    <col min="1" max="1" width="8.75" style="137"/>
    <col min="2" max="2" width="31.625" style="137" customWidth="1"/>
    <col min="3" max="5" width="12.25" style="141" customWidth="1"/>
    <col min="6" max="16384" width="8.75" style="137"/>
  </cols>
  <sheetData>
    <row r="2" spans="2:5" ht="15.75" thickBot="1" x14ac:dyDescent="0.3">
      <c r="B2" s="139" t="s">
        <v>232</v>
      </c>
      <c r="C2" s="140" t="s">
        <v>229</v>
      </c>
      <c r="D2" s="140" t="s">
        <v>230</v>
      </c>
      <c r="E2" s="140" t="s">
        <v>231</v>
      </c>
    </row>
    <row r="3" spans="2:5" ht="15.75" thickTop="1" x14ac:dyDescent="0.25">
      <c r="B3" s="138"/>
    </row>
    <row r="4" spans="2:5" x14ac:dyDescent="0.25">
      <c r="B4" s="138"/>
    </row>
    <row r="6" spans="2:5" ht="15.75" thickBot="1" x14ac:dyDescent="0.3">
      <c r="B6" s="139"/>
      <c r="C6" s="140"/>
      <c r="D6" s="140"/>
      <c r="E6" s="140">
        <f>SUM(E3:E5)</f>
        <v>0</v>
      </c>
    </row>
    <row r="7" spans="2:5" ht="15.75" thickTop="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39"/>
  <sheetViews>
    <sheetView rightToLeft="1" topLeftCell="A2" zoomScale="90" zoomScaleNormal="90" zoomScaleSheetLayoutView="190" zoomScalePageLayoutView="90" workbookViewId="0">
      <selection activeCell="E32" sqref="E32:G32"/>
    </sheetView>
  </sheetViews>
  <sheetFormatPr defaultColWidth="9.375" defaultRowHeight="20.25" x14ac:dyDescent="0.2"/>
  <cols>
    <col min="1" max="1" width="2.125" style="25" customWidth="1"/>
    <col min="2" max="2" width="33.375" style="25" customWidth="1"/>
    <col min="3" max="3" width="6.75" style="25" customWidth="1"/>
    <col min="4" max="4" width="2.125" style="25" customWidth="1"/>
    <col min="5" max="5" width="14.75" style="25" customWidth="1"/>
    <col min="6" max="6" width="2.125" style="25" customWidth="1"/>
    <col min="7" max="7" width="13.375" style="33" customWidth="1"/>
    <col min="8" max="8" width="2.125" style="25" customWidth="1"/>
    <col min="9" max="9" width="9.375" style="25"/>
    <col min="10" max="10" width="12.625" style="25" customWidth="1"/>
    <col min="11" max="243" width="9.375" style="25"/>
    <col min="244" max="244" width="12.375" style="25" customWidth="1"/>
    <col min="245" max="245" width="31.875" style="25" customWidth="1"/>
    <col min="246" max="246" width="5" style="25" customWidth="1"/>
    <col min="247" max="247" width="1.875" style="25" customWidth="1"/>
    <col min="248" max="248" width="7.375" style="25" customWidth="1"/>
    <col min="249" max="249" width="2.375" style="25" customWidth="1"/>
    <col min="250" max="250" width="23" style="25" bestFit="1" customWidth="1"/>
    <col min="251" max="251" width="1.375" style="25" customWidth="1"/>
    <col min="252" max="252" width="23" style="25" bestFit="1" customWidth="1"/>
    <col min="253" max="253" width="1.375" style="25" customWidth="1"/>
    <col min="254" max="254" width="19.375" style="25" customWidth="1"/>
    <col min="255" max="255" width="29.375" style="25" customWidth="1"/>
    <col min="256" max="499" width="9.375" style="25"/>
    <col min="500" max="500" width="12.375" style="25" customWidth="1"/>
    <col min="501" max="501" width="31.875" style="25" customWidth="1"/>
    <col min="502" max="502" width="5" style="25" customWidth="1"/>
    <col min="503" max="503" width="1.875" style="25" customWidth="1"/>
    <col min="504" max="504" width="7.375" style="25" customWidth="1"/>
    <col min="505" max="505" width="2.375" style="25" customWidth="1"/>
    <col min="506" max="506" width="23" style="25" bestFit="1" customWidth="1"/>
    <col min="507" max="507" width="1.375" style="25" customWidth="1"/>
    <col min="508" max="508" width="23" style="25" bestFit="1" customWidth="1"/>
    <col min="509" max="509" width="1.375" style="25" customWidth="1"/>
    <col min="510" max="510" width="19.375" style="25" customWidth="1"/>
    <col min="511" max="511" width="29.375" style="25" customWidth="1"/>
    <col min="512" max="755" width="9.375" style="25"/>
    <col min="756" max="756" width="12.375" style="25" customWidth="1"/>
    <col min="757" max="757" width="31.875" style="25" customWidth="1"/>
    <col min="758" max="758" width="5" style="25" customWidth="1"/>
    <col min="759" max="759" width="1.875" style="25" customWidth="1"/>
    <col min="760" max="760" width="7.375" style="25" customWidth="1"/>
    <col min="761" max="761" width="2.375" style="25" customWidth="1"/>
    <col min="762" max="762" width="23" style="25" bestFit="1" customWidth="1"/>
    <col min="763" max="763" width="1.375" style="25" customWidth="1"/>
    <col min="764" max="764" width="23" style="25" bestFit="1" customWidth="1"/>
    <col min="765" max="765" width="1.375" style="25" customWidth="1"/>
    <col min="766" max="766" width="19.375" style="25" customWidth="1"/>
    <col min="767" max="767" width="29.375" style="25" customWidth="1"/>
    <col min="768" max="1011" width="9.375" style="25"/>
    <col min="1012" max="1012" width="12.375" style="25" customWidth="1"/>
    <col min="1013" max="1013" width="31.875" style="25" customWidth="1"/>
    <col min="1014" max="1014" width="5" style="25" customWidth="1"/>
    <col min="1015" max="1015" width="1.875" style="25" customWidth="1"/>
    <col min="1016" max="1016" width="7.375" style="25" customWidth="1"/>
    <col min="1017" max="1017" width="2.375" style="25" customWidth="1"/>
    <col min="1018" max="1018" width="23" style="25" bestFit="1" customWidth="1"/>
    <col min="1019" max="1019" width="1.375" style="25" customWidth="1"/>
    <col min="1020" max="1020" width="23" style="25" bestFit="1" customWidth="1"/>
    <col min="1021" max="1021" width="1.375" style="25" customWidth="1"/>
    <col min="1022" max="1022" width="19.375" style="25" customWidth="1"/>
    <col min="1023" max="1023" width="29.375" style="25" customWidth="1"/>
    <col min="1024" max="1267" width="9.375" style="25"/>
    <col min="1268" max="1268" width="12.375" style="25" customWidth="1"/>
    <col min="1269" max="1269" width="31.875" style="25" customWidth="1"/>
    <col min="1270" max="1270" width="5" style="25" customWidth="1"/>
    <col min="1271" max="1271" width="1.875" style="25" customWidth="1"/>
    <col min="1272" max="1272" width="7.375" style="25" customWidth="1"/>
    <col min="1273" max="1273" width="2.375" style="25" customWidth="1"/>
    <col min="1274" max="1274" width="23" style="25" bestFit="1" customWidth="1"/>
    <col min="1275" max="1275" width="1.375" style="25" customWidth="1"/>
    <col min="1276" max="1276" width="23" style="25" bestFit="1" customWidth="1"/>
    <col min="1277" max="1277" width="1.375" style="25" customWidth="1"/>
    <col min="1278" max="1278" width="19.375" style="25" customWidth="1"/>
    <col min="1279" max="1279" width="29.375" style="25" customWidth="1"/>
    <col min="1280" max="1523" width="9.375" style="25"/>
    <col min="1524" max="1524" width="12.375" style="25" customWidth="1"/>
    <col min="1525" max="1525" width="31.875" style="25" customWidth="1"/>
    <col min="1526" max="1526" width="5" style="25" customWidth="1"/>
    <col min="1527" max="1527" width="1.875" style="25" customWidth="1"/>
    <col min="1528" max="1528" width="7.375" style="25" customWidth="1"/>
    <col min="1529" max="1529" width="2.375" style="25" customWidth="1"/>
    <col min="1530" max="1530" width="23" style="25" bestFit="1" customWidth="1"/>
    <col min="1531" max="1531" width="1.375" style="25" customWidth="1"/>
    <col min="1532" max="1532" width="23" style="25" bestFit="1" customWidth="1"/>
    <col min="1533" max="1533" width="1.375" style="25" customWidth="1"/>
    <col min="1534" max="1534" width="19.375" style="25" customWidth="1"/>
    <col min="1535" max="1535" width="29.375" style="25" customWidth="1"/>
    <col min="1536" max="1779" width="9.375" style="25"/>
    <col min="1780" max="1780" width="12.375" style="25" customWidth="1"/>
    <col min="1781" max="1781" width="31.875" style="25" customWidth="1"/>
    <col min="1782" max="1782" width="5" style="25" customWidth="1"/>
    <col min="1783" max="1783" width="1.875" style="25" customWidth="1"/>
    <col min="1784" max="1784" width="7.375" style="25" customWidth="1"/>
    <col min="1785" max="1785" width="2.375" style="25" customWidth="1"/>
    <col min="1786" max="1786" width="23" style="25" bestFit="1" customWidth="1"/>
    <col min="1787" max="1787" width="1.375" style="25" customWidth="1"/>
    <col min="1788" max="1788" width="23" style="25" bestFit="1" customWidth="1"/>
    <col min="1789" max="1789" width="1.375" style="25" customWidth="1"/>
    <col min="1790" max="1790" width="19.375" style="25" customWidth="1"/>
    <col min="1791" max="1791" width="29.375" style="25" customWidth="1"/>
    <col min="1792" max="2035" width="9.375" style="25"/>
    <col min="2036" max="2036" width="12.375" style="25" customWidth="1"/>
    <col min="2037" max="2037" width="31.875" style="25" customWidth="1"/>
    <col min="2038" max="2038" width="5" style="25" customWidth="1"/>
    <col min="2039" max="2039" width="1.875" style="25" customWidth="1"/>
    <col min="2040" max="2040" width="7.375" style="25" customWidth="1"/>
    <col min="2041" max="2041" width="2.375" style="25" customWidth="1"/>
    <col min="2042" max="2042" width="23" style="25" bestFit="1" customWidth="1"/>
    <col min="2043" max="2043" width="1.375" style="25" customWidth="1"/>
    <col min="2044" max="2044" width="23" style="25" bestFit="1" customWidth="1"/>
    <col min="2045" max="2045" width="1.375" style="25" customWidth="1"/>
    <col min="2046" max="2046" width="19.375" style="25" customWidth="1"/>
    <col min="2047" max="2047" width="29.375" style="25" customWidth="1"/>
    <col min="2048" max="2291" width="9.375" style="25"/>
    <col min="2292" max="2292" width="12.375" style="25" customWidth="1"/>
    <col min="2293" max="2293" width="31.875" style="25" customWidth="1"/>
    <col min="2294" max="2294" width="5" style="25" customWidth="1"/>
    <col min="2295" max="2295" width="1.875" style="25" customWidth="1"/>
    <col min="2296" max="2296" width="7.375" style="25" customWidth="1"/>
    <col min="2297" max="2297" width="2.375" style="25" customWidth="1"/>
    <col min="2298" max="2298" width="23" style="25" bestFit="1" customWidth="1"/>
    <col min="2299" max="2299" width="1.375" style="25" customWidth="1"/>
    <col min="2300" max="2300" width="23" style="25" bestFit="1" customWidth="1"/>
    <col min="2301" max="2301" width="1.375" style="25" customWidth="1"/>
    <col min="2302" max="2302" width="19.375" style="25" customWidth="1"/>
    <col min="2303" max="2303" width="29.375" style="25" customWidth="1"/>
    <col min="2304" max="2547" width="9.375" style="25"/>
    <col min="2548" max="2548" width="12.375" style="25" customWidth="1"/>
    <col min="2549" max="2549" width="31.875" style="25" customWidth="1"/>
    <col min="2550" max="2550" width="5" style="25" customWidth="1"/>
    <col min="2551" max="2551" width="1.875" style="25" customWidth="1"/>
    <col min="2552" max="2552" width="7.375" style="25" customWidth="1"/>
    <col min="2553" max="2553" width="2.375" style="25" customWidth="1"/>
    <col min="2554" max="2554" width="23" style="25" bestFit="1" customWidth="1"/>
    <col min="2555" max="2555" width="1.375" style="25" customWidth="1"/>
    <col min="2556" max="2556" width="23" style="25" bestFit="1" customWidth="1"/>
    <col min="2557" max="2557" width="1.375" style="25" customWidth="1"/>
    <col min="2558" max="2558" width="19.375" style="25" customWidth="1"/>
    <col min="2559" max="2559" width="29.375" style="25" customWidth="1"/>
    <col min="2560" max="2803" width="9.375" style="25"/>
    <col min="2804" max="2804" width="12.375" style="25" customWidth="1"/>
    <col min="2805" max="2805" width="31.875" style="25" customWidth="1"/>
    <col min="2806" max="2806" width="5" style="25" customWidth="1"/>
    <col min="2807" max="2807" width="1.875" style="25" customWidth="1"/>
    <col min="2808" max="2808" width="7.375" style="25" customWidth="1"/>
    <col min="2809" max="2809" width="2.375" style="25" customWidth="1"/>
    <col min="2810" max="2810" width="23" style="25" bestFit="1" customWidth="1"/>
    <col min="2811" max="2811" width="1.375" style="25" customWidth="1"/>
    <col min="2812" max="2812" width="23" style="25" bestFit="1" customWidth="1"/>
    <col min="2813" max="2813" width="1.375" style="25" customWidth="1"/>
    <col min="2814" max="2814" width="19.375" style="25" customWidth="1"/>
    <col min="2815" max="2815" width="29.375" style="25" customWidth="1"/>
    <col min="2816" max="3059" width="9.375" style="25"/>
    <col min="3060" max="3060" width="12.375" style="25" customWidth="1"/>
    <col min="3061" max="3061" width="31.875" style="25" customWidth="1"/>
    <col min="3062" max="3062" width="5" style="25" customWidth="1"/>
    <col min="3063" max="3063" width="1.875" style="25" customWidth="1"/>
    <col min="3064" max="3064" width="7.375" style="25" customWidth="1"/>
    <col min="3065" max="3065" width="2.375" style="25" customWidth="1"/>
    <col min="3066" max="3066" width="23" style="25" bestFit="1" customWidth="1"/>
    <col min="3067" max="3067" width="1.375" style="25" customWidth="1"/>
    <col min="3068" max="3068" width="23" style="25" bestFit="1" customWidth="1"/>
    <col min="3069" max="3069" width="1.375" style="25" customWidth="1"/>
    <col min="3070" max="3070" width="19.375" style="25" customWidth="1"/>
    <col min="3071" max="3071" width="29.375" style="25" customWidth="1"/>
    <col min="3072" max="3315" width="9.375" style="25"/>
    <col min="3316" max="3316" width="12.375" style="25" customWidth="1"/>
    <col min="3317" max="3317" width="31.875" style="25" customWidth="1"/>
    <col min="3318" max="3318" width="5" style="25" customWidth="1"/>
    <col min="3319" max="3319" width="1.875" style="25" customWidth="1"/>
    <col min="3320" max="3320" width="7.375" style="25" customWidth="1"/>
    <col min="3321" max="3321" width="2.375" style="25" customWidth="1"/>
    <col min="3322" max="3322" width="23" style="25" bestFit="1" customWidth="1"/>
    <col min="3323" max="3323" width="1.375" style="25" customWidth="1"/>
    <col min="3324" max="3324" width="23" style="25" bestFit="1" customWidth="1"/>
    <col min="3325" max="3325" width="1.375" style="25" customWidth="1"/>
    <col min="3326" max="3326" width="19.375" style="25" customWidth="1"/>
    <col min="3327" max="3327" width="29.375" style="25" customWidth="1"/>
    <col min="3328" max="3571" width="9.375" style="25"/>
    <col min="3572" max="3572" width="12.375" style="25" customWidth="1"/>
    <col min="3573" max="3573" width="31.875" style="25" customWidth="1"/>
    <col min="3574" max="3574" width="5" style="25" customWidth="1"/>
    <col min="3575" max="3575" width="1.875" style="25" customWidth="1"/>
    <col min="3576" max="3576" width="7.375" style="25" customWidth="1"/>
    <col min="3577" max="3577" width="2.375" style="25" customWidth="1"/>
    <col min="3578" max="3578" width="23" style="25" bestFit="1" customWidth="1"/>
    <col min="3579" max="3579" width="1.375" style="25" customWidth="1"/>
    <col min="3580" max="3580" width="23" style="25" bestFit="1" customWidth="1"/>
    <col min="3581" max="3581" width="1.375" style="25" customWidth="1"/>
    <col min="3582" max="3582" width="19.375" style="25" customWidth="1"/>
    <col min="3583" max="3583" width="29.375" style="25" customWidth="1"/>
    <col min="3584" max="3827" width="9.375" style="25"/>
    <col min="3828" max="3828" width="12.375" style="25" customWidth="1"/>
    <col min="3829" max="3829" width="31.875" style="25" customWidth="1"/>
    <col min="3830" max="3830" width="5" style="25" customWidth="1"/>
    <col min="3831" max="3831" width="1.875" style="25" customWidth="1"/>
    <col min="3832" max="3832" width="7.375" style="25" customWidth="1"/>
    <col min="3833" max="3833" width="2.375" style="25" customWidth="1"/>
    <col min="3834" max="3834" width="23" style="25" bestFit="1" customWidth="1"/>
    <col min="3835" max="3835" width="1.375" style="25" customWidth="1"/>
    <col min="3836" max="3836" width="23" style="25" bestFit="1" customWidth="1"/>
    <col min="3837" max="3837" width="1.375" style="25" customWidth="1"/>
    <col min="3838" max="3838" width="19.375" style="25" customWidth="1"/>
    <col min="3839" max="3839" width="29.375" style="25" customWidth="1"/>
    <col min="3840" max="4083" width="9.375" style="25"/>
    <col min="4084" max="4084" width="12.375" style="25" customWidth="1"/>
    <col min="4085" max="4085" width="31.875" style="25" customWidth="1"/>
    <col min="4086" max="4086" width="5" style="25" customWidth="1"/>
    <col min="4087" max="4087" width="1.875" style="25" customWidth="1"/>
    <col min="4088" max="4088" width="7.375" style="25" customWidth="1"/>
    <col min="4089" max="4089" width="2.375" style="25" customWidth="1"/>
    <col min="4090" max="4090" width="23" style="25" bestFit="1" customWidth="1"/>
    <col min="4091" max="4091" width="1.375" style="25" customWidth="1"/>
    <col min="4092" max="4092" width="23" style="25" bestFit="1" customWidth="1"/>
    <col min="4093" max="4093" width="1.375" style="25" customWidth="1"/>
    <col min="4094" max="4094" width="19.375" style="25" customWidth="1"/>
    <col min="4095" max="4095" width="29.375" style="25" customWidth="1"/>
    <col min="4096" max="4339" width="9.375" style="25"/>
    <col min="4340" max="4340" width="12.375" style="25" customWidth="1"/>
    <col min="4341" max="4341" width="31.875" style="25" customWidth="1"/>
    <col min="4342" max="4342" width="5" style="25" customWidth="1"/>
    <col min="4343" max="4343" width="1.875" style="25" customWidth="1"/>
    <col min="4344" max="4344" width="7.375" style="25" customWidth="1"/>
    <col min="4345" max="4345" width="2.375" style="25" customWidth="1"/>
    <col min="4346" max="4346" width="23" style="25" bestFit="1" customWidth="1"/>
    <col min="4347" max="4347" width="1.375" style="25" customWidth="1"/>
    <col min="4348" max="4348" width="23" style="25" bestFit="1" customWidth="1"/>
    <col min="4349" max="4349" width="1.375" style="25" customWidth="1"/>
    <col min="4350" max="4350" width="19.375" style="25" customWidth="1"/>
    <col min="4351" max="4351" width="29.375" style="25" customWidth="1"/>
    <col min="4352" max="4595" width="9.375" style="25"/>
    <col min="4596" max="4596" width="12.375" style="25" customWidth="1"/>
    <col min="4597" max="4597" width="31.875" style="25" customWidth="1"/>
    <col min="4598" max="4598" width="5" style="25" customWidth="1"/>
    <col min="4599" max="4599" width="1.875" style="25" customWidth="1"/>
    <col min="4600" max="4600" width="7.375" style="25" customWidth="1"/>
    <col min="4601" max="4601" width="2.375" style="25" customWidth="1"/>
    <col min="4602" max="4602" width="23" style="25" bestFit="1" customWidth="1"/>
    <col min="4603" max="4603" width="1.375" style="25" customWidth="1"/>
    <col min="4604" max="4604" width="23" style="25" bestFit="1" customWidth="1"/>
    <col min="4605" max="4605" width="1.375" style="25" customWidth="1"/>
    <col min="4606" max="4606" width="19.375" style="25" customWidth="1"/>
    <col min="4607" max="4607" width="29.375" style="25" customWidth="1"/>
    <col min="4608" max="4851" width="9.375" style="25"/>
    <col min="4852" max="4852" width="12.375" style="25" customWidth="1"/>
    <col min="4853" max="4853" width="31.875" style="25" customWidth="1"/>
    <col min="4854" max="4854" width="5" style="25" customWidth="1"/>
    <col min="4855" max="4855" width="1.875" style="25" customWidth="1"/>
    <col min="4856" max="4856" width="7.375" style="25" customWidth="1"/>
    <col min="4857" max="4857" width="2.375" style="25" customWidth="1"/>
    <col min="4858" max="4858" width="23" style="25" bestFit="1" customWidth="1"/>
    <col min="4859" max="4859" width="1.375" style="25" customWidth="1"/>
    <col min="4860" max="4860" width="23" style="25" bestFit="1" customWidth="1"/>
    <col min="4861" max="4861" width="1.375" style="25" customWidth="1"/>
    <col min="4862" max="4862" width="19.375" style="25" customWidth="1"/>
    <col min="4863" max="4863" width="29.375" style="25" customWidth="1"/>
    <col min="4864" max="5107" width="9.375" style="25"/>
    <col min="5108" max="5108" width="12.375" style="25" customWidth="1"/>
    <col min="5109" max="5109" width="31.875" style="25" customWidth="1"/>
    <col min="5110" max="5110" width="5" style="25" customWidth="1"/>
    <col min="5111" max="5111" width="1.875" style="25" customWidth="1"/>
    <col min="5112" max="5112" width="7.375" style="25" customWidth="1"/>
    <col min="5113" max="5113" width="2.375" style="25" customWidth="1"/>
    <col min="5114" max="5114" width="23" style="25" bestFit="1" customWidth="1"/>
    <col min="5115" max="5115" width="1.375" style="25" customWidth="1"/>
    <col min="5116" max="5116" width="23" style="25" bestFit="1" customWidth="1"/>
    <col min="5117" max="5117" width="1.375" style="25" customWidth="1"/>
    <col min="5118" max="5118" width="19.375" style="25" customWidth="1"/>
    <col min="5119" max="5119" width="29.375" style="25" customWidth="1"/>
    <col min="5120" max="5363" width="9.375" style="25"/>
    <col min="5364" max="5364" width="12.375" style="25" customWidth="1"/>
    <col min="5365" max="5365" width="31.875" style="25" customWidth="1"/>
    <col min="5366" max="5366" width="5" style="25" customWidth="1"/>
    <col min="5367" max="5367" width="1.875" style="25" customWidth="1"/>
    <col min="5368" max="5368" width="7.375" style="25" customWidth="1"/>
    <col min="5369" max="5369" width="2.375" style="25" customWidth="1"/>
    <col min="5370" max="5370" width="23" style="25" bestFit="1" customWidth="1"/>
    <col min="5371" max="5371" width="1.375" style="25" customWidth="1"/>
    <col min="5372" max="5372" width="23" style="25" bestFit="1" customWidth="1"/>
    <col min="5373" max="5373" width="1.375" style="25" customWidth="1"/>
    <col min="5374" max="5374" width="19.375" style="25" customWidth="1"/>
    <col min="5375" max="5375" width="29.375" style="25" customWidth="1"/>
    <col min="5376" max="5619" width="9.375" style="25"/>
    <col min="5620" max="5620" width="12.375" style="25" customWidth="1"/>
    <col min="5621" max="5621" width="31.875" style="25" customWidth="1"/>
    <col min="5622" max="5622" width="5" style="25" customWidth="1"/>
    <col min="5623" max="5623" width="1.875" style="25" customWidth="1"/>
    <col min="5624" max="5624" width="7.375" style="25" customWidth="1"/>
    <col min="5625" max="5625" width="2.375" style="25" customWidth="1"/>
    <col min="5626" max="5626" width="23" style="25" bestFit="1" customWidth="1"/>
    <col min="5627" max="5627" width="1.375" style="25" customWidth="1"/>
    <col min="5628" max="5628" width="23" style="25" bestFit="1" customWidth="1"/>
    <col min="5629" max="5629" width="1.375" style="25" customWidth="1"/>
    <col min="5630" max="5630" width="19.375" style="25" customWidth="1"/>
    <col min="5631" max="5631" width="29.375" style="25" customWidth="1"/>
    <col min="5632" max="5875" width="9.375" style="25"/>
    <col min="5876" max="5876" width="12.375" style="25" customWidth="1"/>
    <col min="5877" max="5877" width="31.875" style="25" customWidth="1"/>
    <col min="5878" max="5878" width="5" style="25" customWidth="1"/>
    <col min="5879" max="5879" width="1.875" style="25" customWidth="1"/>
    <col min="5880" max="5880" width="7.375" style="25" customWidth="1"/>
    <col min="5881" max="5881" width="2.375" style="25" customWidth="1"/>
    <col min="5882" max="5882" width="23" style="25" bestFit="1" customWidth="1"/>
    <col min="5883" max="5883" width="1.375" style="25" customWidth="1"/>
    <col min="5884" max="5884" width="23" style="25" bestFit="1" customWidth="1"/>
    <col min="5885" max="5885" width="1.375" style="25" customWidth="1"/>
    <col min="5886" max="5886" width="19.375" style="25" customWidth="1"/>
    <col min="5887" max="5887" width="29.375" style="25" customWidth="1"/>
    <col min="5888" max="6131" width="9.375" style="25"/>
    <col min="6132" max="6132" width="12.375" style="25" customWidth="1"/>
    <col min="6133" max="6133" width="31.875" style="25" customWidth="1"/>
    <col min="6134" max="6134" width="5" style="25" customWidth="1"/>
    <col min="6135" max="6135" width="1.875" style="25" customWidth="1"/>
    <col min="6136" max="6136" width="7.375" style="25" customWidth="1"/>
    <col min="6137" max="6137" width="2.375" style="25" customWidth="1"/>
    <col min="6138" max="6138" width="23" style="25" bestFit="1" customWidth="1"/>
    <col min="6139" max="6139" width="1.375" style="25" customWidth="1"/>
    <col min="6140" max="6140" width="23" style="25" bestFit="1" customWidth="1"/>
    <col min="6141" max="6141" width="1.375" style="25" customWidth="1"/>
    <col min="6142" max="6142" width="19.375" style="25" customWidth="1"/>
    <col min="6143" max="6143" width="29.375" style="25" customWidth="1"/>
    <col min="6144" max="6387" width="9.375" style="25"/>
    <col min="6388" max="6388" width="12.375" style="25" customWidth="1"/>
    <col min="6389" max="6389" width="31.875" style="25" customWidth="1"/>
    <col min="6390" max="6390" width="5" style="25" customWidth="1"/>
    <col min="6391" max="6391" width="1.875" style="25" customWidth="1"/>
    <col min="6392" max="6392" width="7.375" style="25" customWidth="1"/>
    <col min="6393" max="6393" width="2.375" style="25" customWidth="1"/>
    <col min="6394" max="6394" width="23" style="25" bestFit="1" customWidth="1"/>
    <col min="6395" max="6395" width="1.375" style="25" customWidth="1"/>
    <col min="6396" max="6396" width="23" style="25" bestFit="1" customWidth="1"/>
    <col min="6397" max="6397" width="1.375" style="25" customWidth="1"/>
    <col min="6398" max="6398" width="19.375" style="25" customWidth="1"/>
    <col min="6399" max="6399" width="29.375" style="25" customWidth="1"/>
    <col min="6400" max="6643" width="9.375" style="25"/>
    <col min="6644" max="6644" width="12.375" style="25" customWidth="1"/>
    <col min="6645" max="6645" width="31.875" style="25" customWidth="1"/>
    <col min="6646" max="6646" width="5" style="25" customWidth="1"/>
    <col min="6647" max="6647" width="1.875" style="25" customWidth="1"/>
    <col min="6648" max="6648" width="7.375" style="25" customWidth="1"/>
    <col min="6649" max="6649" width="2.375" style="25" customWidth="1"/>
    <col min="6650" max="6650" width="23" style="25" bestFit="1" customWidth="1"/>
    <col min="6651" max="6651" width="1.375" style="25" customWidth="1"/>
    <col min="6652" max="6652" width="23" style="25" bestFit="1" customWidth="1"/>
    <col min="6653" max="6653" width="1.375" style="25" customWidth="1"/>
    <col min="6654" max="6654" width="19.375" style="25" customWidth="1"/>
    <col min="6655" max="6655" width="29.375" style="25" customWidth="1"/>
    <col min="6656" max="6899" width="9.375" style="25"/>
    <col min="6900" max="6900" width="12.375" style="25" customWidth="1"/>
    <col min="6901" max="6901" width="31.875" style="25" customWidth="1"/>
    <col min="6902" max="6902" width="5" style="25" customWidth="1"/>
    <col min="6903" max="6903" width="1.875" style="25" customWidth="1"/>
    <col min="6904" max="6904" width="7.375" style="25" customWidth="1"/>
    <col min="6905" max="6905" width="2.375" style="25" customWidth="1"/>
    <col min="6906" max="6906" width="23" style="25" bestFit="1" customWidth="1"/>
    <col min="6907" max="6907" width="1.375" style="25" customWidth="1"/>
    <col min="6908" max="6908" width="23" style="25" bestFit="1" customWidth="1"/>
    <col min="6909" max="6909" width="1.375" style="25" customWidth="1"/>
    <col min="6910" max="6910" width="19.375" style="25" customWidth="1"/>
    <col min="6911" max="6911" width="29.375" style="25" customWidth="1"/>
    <col min="6912" max="7155" width="9.375" style="25"/>
    <col min="7156" max="7156" width="12.375" style="25" customWidth="1"/>
    <col min="7157" max="7157" width="31.875" style="25" customWidth="1"/>
    <col min="7158" max="7158" width="5" style="25" customWidth="1"/>
    <col min="7159" max="7159" width="1.875" style="25" customWidth="1"/>
    <col min="7160" max="7160" width="7.375" style="25" customWidth="1"/>
    <col min="7161" max="7161" width="2.375" style="25" customWidth="1"/>
    <col min="7162" max="7162" width="23" style="25" bestFit="1" customWidth="1"/>
    <col min="7163" max="7163" width="1.375" style="25" customWidth="1"/>
    <col min="7164" max="7164" width="23" style="25" bestFit="1" customWidth="1"/>
    <col min="7165" max="7165" width="1.375" style="25" customWidth="1"/>
    <col min="7166" max="7166" width="19.375" style="25" customWidth="1"/>
    <col min="7167" max="7167" width="29.375" style="25" customWidth="1"/>
    <col min="7168" max="7411" width="9.375" style="25"/>
    <col min="7412" max="7412" width="12.375" style="25" customWidth="1"/>
    <col min="7413" max="7413" width="31.875" style="25" customWidth="1"/>
    <col min="7414" max="7414" width="5" style="25" customWidth="1"/>
    <col min="7415" max="7415" width="1.875" style="25" customWidth="1"/>
    <col min="7416" max="7416" width="7.375" style="25" customWidth="1"/>
    <col min="7417" max="7417" width="2.375" style="25" customWidth="1"/>
    <col min="7418" max="7418" width="23" style="25" bestFit="1" customWidth="1"/>
    <col min="7419" max="7419" width="1.375" style="25" customWidth="1"/>
    <col min="7420" max="7420" width="23" style="25" bestFit="1" customWidth="1"/>
    <col min="7421" max="7421" width="1.375" style="25" customWidth="1"/>
    <col min="7422" max="7422" width="19.375" style="25" customWidth="1"/>
    <col min="7423" max="7423" width="29.375" style="25" customWidth="1"/>
    <col min="7424" max="7667" width="9.375" style="25"/>
    <col min="7668" max="7668" width="12.375" style="25" customWidth="1"/>
    <col min="7669" max="7669" width="31.875" style="25" customWidth="1"/>
    <col min="7670" max="7670" width="5" style="25" customWidth="1"/>
    <col min="7671" max="7671" width="1.875" style="25" customWidth="1"/>
    <col min="7672" max="7672" width="7.375" style="25" customWidth="1"/>
    <col min="7673" max="7673" width="2.375" style="25" customWidth="1"/>
    <col min="7674" max="7674" width="23" style="25" bestFit="1" customWidth="1"/>
    <col min="7675" max="7675" width="1.375" style="25" customWidth="1"/>
    <col min="7676" max="7676" width="23" style="25" bestFit="1" customWidth="1"/>
    <col min="7677" max="7677" width="1.375" style="25" customWidth="1"/>
    <col min="7678" max="7678" width="19.375" style="25" customWidth="1"/>
    <col min="7679" max="7679" width="29.375" style="25" customWidth="1"/>
    <col min="7680" max="7923" width="9.375" style="25"/>
    <col min="7924" max="7924" width="12.375" style="25" customWidth="1"/>
    <col min="7925" max="7925" width="31.875" style="25" customWidth="1"/>
    <col min="7926" max="7926" width="5" style="25" customWidth="1"/>
    <col min="7927" max="7927" width="1.875" style="25" customWidth="1"/>
    <col min="7928" max="7928" width="7.375" style="25" customWidth="1"/>
    <col min="7929" max="7929" width="2.375" style="25" customWidth="1"/>
    <col min="7930" max="7930" width="23" style="25" bestFit="1" customWidth="1"/>
    <col min="7931" max="7931" width="1.375" style="25" customWidth="1"/>
    <col min="7932" max="7932" width="23" style="25" bestFit="1" customWidth="1"/>
    <col min="7933" max="7933" width="1.375" style="25" customWidth="1"/>
    <col min="7934" max="7934" width="19.375" style="25" customWidth="1"/>
    <col min="7935" max="7935" width="29.375" style="25" customWidth="1"/>
    <col min="7936" max="8179" width="9.375" style="25"/>
    <col min="8180" max="8180" width="12.375" style="25" customWidth="1"/>
    <col min="8181" max="8181" width="31.875" style="25" customWidth="1"/>
    <col min="8182" max="8182" width="5" style="25" customWidth="1"/>
    <col min="8183" max="8183" width="1.875" style="25" customWidth="1"/>
    <col min="8184" max="8184" width="7.375" style="25" customWidth="1"/>
    <col min="8185" max="8185" width="2.375" style="25" customWidth="1"/>
    <col min="8186" max="8186" width="23" style="25" bestFit="1" customWidth="1"/>
    <col min="8187" max="8187" width="1.375" style="25" customWidth="1"/>
    <col min="8188" max="8188" width="23" style="25" bestFit="1" customWidth="1"/>
    <col min="8189" max="8189" width="1.375" style="25" customWidth="1"/>
    <col min="8190" max="8190" width="19.375" style="25" customWidth="1"/>
    <col min="8191" max="8191" width="29.375" style="25" customWidth="1"/>
    <col min="8192" max="8435" width="9.375" style="25"/>
    <col min="8436" max="8436" width="12.375" style="25" customWidth="1"/>
    <col min="8437" max="8437" width="31.875" style="25" customWidth="1"/>
    <col min="8438" max="8438" width="5" style="25" customWidth="1"/>
    <col min="8439" max="8439" width="1.875" style="25" customWidth="1"/>
    <col min="8440" max="8440" width="7.375" style="25" customWidth="1"/>
    <col min="8441" max="8441" width="2.375" style="25" customWidth="1"/>
    <col min="8442" max="8442" width="23" style="25" bestFit="1" customWidth="1"/>
    <col min="8443" max="8443" width="1.375" style="25" customWidth="1"/>
    <col min="8444" max="8444" width="23" style="25" bestFit="1" customWidth="1"/>
    <col min="8445" max="8445" width="1.375" style="25" customWidth="1"/>
    <col min="8446" max="8446" width="19.375" style="25" customWidth="1"/>
    <col min="8447" max="8447" width="29.375" style="25" customWidth="1"/>
    <col min="8448" max="8691" width="9.375" style="25"/>
    <col min="8692" max="8692" width="12.375" style="25" customWidth="1"/>
    <col min="8693" max="8693" width="31.875" style="25" customWidth="1"/>
    <col min="8694" max="8694" width="5" style="25" customWidth="1"/>
    <col min="8695" max="8695" width="1.875" style="25" customWidth="1"/>
    <col min="8696" max="8696" width="7.375" style="25" customWidth="1"/>
    <col min="8697" max="8697" width="2.375" style="25" customWidth="1"/>
    <col min="8698" max="8698" width="23" style="25" bestFit="1" customWidth="1"/>
    <col min="8699" max="8699" width="1.375" style="25" customWidth="1"/>
    <col min="8700" max="8700" width="23" style="25" bestFit="1" customWidth="1"/>
    <col min="8701" max="8701" width="1.375" style="25" customWidth="1"/>
    <col min="8702" max="8702" width="19.375" style="25" customWidth="1"/>
    <col min="8703" max="8703" width="29.375" style="25" customWidth="1"/>
    <col min="8704" max="8947" width="9.375" style="25"/>
    <col min="8948" max="8948" width="12.375" style="25" customWidth="1"/>
    <col min="8949" max="8949" width="31.875" style="25" customWidth="1"/>
    <col min="8950" max="8950" width="5" style="25" customWidth="1"/>
    <col min="8951" max="8951" width="1.875" style="25" customWidth="1"/>
    <col min="8952" max="8952" width="7.375" style="25" customWidth="1"/>
    <col min="8953" max="8953" width="2.375" style="25" customWidth="1"/>
    <col min="8954" max="8954" width="23" style="25" bestFit="1" customWidth="1"/>
    <col min="8955" max="8955" width="1.375" style="25" customWidth="1"/>
    <col min="8956" max="8956" width="23" style="25" bestFit="1" customWidth="1"/>
    <col min="8957" max="8957" width="1.375" style="25" customWidth="1"/>
    <col min="8958" max="8958" width="19.375" style="25" customWidth="1"/>
    <col min="8959" max="8959" width="29.375" style="25" customWidth="1"/>
    <col min="8960" max="9203" width="9.375" style="25"/>
    <col min="9204" max="9204" width="12.375" style="25" customWidth="1"/>
    <col min="9205" max="9205" width="31.875" style="25" customWidth="1"/>
    <col min="9206" max="9206" width="5" style="25" customWidth="1"/>
    <col min="9207" max="9207" width="1.875" style="25" customWidth="1"/>
    <col min="9208" max="9208" width="7.375" style="25" customWidth="1"/>
    <col min="9209" max="9209" width="2.375" style="25" customWidth="1"/>
    <col min="9210" max="9210" width="23" style="25" bestFit="1" customWidth="1"/>
    <col min="9211" max="9211" width="1.375" style="25" customWidth="1"/>
    <col min="9212" max="9212" width="23" style="25" bestFit="1" customWidth="1"/>
    <col min="9213" max="9213" width="1.375" style="25" customWidth="1"/>
    <col min="9214" max="9214" width="19.375" style="25" customWidth="1"/>
    <col min="9215" max="9215" width="29.375" style="25" customWidth="1"/>
    <col min="9216" max="9459" width="9.375" style="25"/>
    <col min="9460" max="9460" width="12.375" style="25" customWidth="1"/>
    <col min="9461" max="9461" width="31.875" style="25" customWidth="1"/>
    <col min="9462" max="9462" width="5" style="25" customWidth="1"/>
    <col min="9463" max="9463" width="1.875" style="25" customWidth="1"/>
    <col min="9464" max="9464" width="7.375" style="25" customWidth="1"/>
    <col min="9465" max="9465" width="2.375" style="25" customWidth="1"/>
    <col min="9466" max="9466" width="23" style="25" bestFit="1" customWidth="1"/>
    <col min="9467" max="9467" width="1.375" style="25" customWidth="1"/>
    <col min="9468" max="9468" width="23" style="25" bestFit="1" customWidth="1"/>
    <col min="9469" max="9469" width="1.375" style="25" customWidth="1"/>
    <col min="9470" max="9470" width="19.375" style="25" customWidth="1"/>
    <col min="9471" max="9471" width="29.375" style="25" customWidth="1"/>
    <col min="9472" max="9715" width="9.375" style="25"/>
    <col min="9716" max="9716" width="12.375" style="25" customWidth="1"/>
    <col min="9717" max="9717" width="31.875" style="25" customWidth="1"/>
    <col min="9718" max="9718" width="5" style="25" customWidth="1"/>
    <col min="9719" max="9719" width="1.875" style="25" customWidth="1"/>
    <col min="9720" max="9720" width="7.375" style="25" customWidth="1"/>
    <col min="9721" max="9721" width="2.375" style="25" customWidth="1"/>
    <col min="9722" max="9722" width="23" style="25" bestFit="1" customWidth="1"/>
    <col min="9723" max="9723" width="1.375" style="25" customWidth="1"/>
    <col min="9724" max="9724" width="23" style="25" bestFit="1" customWidth="1"/>
    <col min="9725" max="9725" width="1.375" style="25" customWidth="1"/>
    <col min="9726" max="9726" width="19.375" style="25" customWidth="1"/>
    <col min="9727" max="9727" width="29.375" style="25" customWidth="1"/>
    <col min="9728" max="9971" width="9.375" style="25"/>
    <col min="9972" max="9972" width="12.375" style="25" customWidth="1"/>
    <col min="9973" max="9973" width="31.875" style="25" customWidth="1"/>
    <col min="9974" max="9974" width="5" style="25" customWidth="1"/>
    <col min="9975" max="9975" width="1.875" style="25" customWidth="1"/>
    <col min="9976" max="9976" width="7.375" style="25" customWidth="1"/>
    <col min="9977" max="9977" width="2.375" style="25" customWidth="1"/>
    <col min="9978" max="9978" width="23" style="25" bestFit="1" customWidth="1"/>
    <col min="9979" max="9979" width="1.375" style="25" customWidth="1"/>
    <col min="9980" max="9980" width="23" style="25" bestFit="1" customWidth="1"/>
    <col min="9981" max="9981" width="1.375" style="25" customWidth="1"/>
    <col min="9982" max="9982" width="19.375" style="25" customWidth="1"/>
    <col min="9983" max="9983" width="29.375" style="25" customWidth="1"/>
    <col min="9984" max="10227" width="9.375" style="25"/>
    <col min="10228" max="10228" width="12.375" style="25" customWidth="1"/>
    <col min="10229" max="10229" width="31.875" style="25" customWidth="1"/>
    <col min="10230" max="10230" width="5" style="25" customWidth="1"/>
    <col min="10231" max="10231" width="1.875" style="25" customWidth="1"/>
    <col min="10232" max="10232" width="7.375" style="25" customWidth="1"/>
    <col min="10233" max="10233" width="2.375" style="25" customWidth="1"/>
    <col min="10234" max="10234" width="23" style="25" bestFit="1" customWidth="1"/>
    <col min="10235" max="10235" width="1.375" style="25" customWidth="1"/>
    <col min="10236" max="10236" width="23" style="25" bestFit="1" customWidth="1"/>
    <col min="10237" max="10237" width="1.375" style="25" customWidth="1"/>
    <col min="10238" max="10238" width="19.375" style="25" customWidth="1"/>
    <col min="10239" max="10239" width="29.375" style="25" customWidth="1"/>
    <col min="10240" max="10483" width="9.375" style="25"/>
    <col min="10484" max="10484" width="12.375" style="25" customWidth="1"/>
    <col min="10485" max="10485" width="31.875" style="25" customWidth="1"/>
    <col min="10486" max="10486" width="5" style="25" customWidth="1"/>
    <col min="10487" max="10487" width="1.875" style="25" customWidth="1"/>
    <col min="10488" max="10488" width="7.375" style="25" customWidth="1"/>
    <col min="10489" max="10489" width="2.375" style="25" customWidth="1"/>
    <col min="10490" max="10490" width="23" style="25" bestFit="1" customWidth="1"/>
    <col min="10491" max="10491" width="1.375" style="25" customWidth="1"/>
    <col min="10492" max="10492" width="23" style="25" bestFit="1" customWidth="1"/>
    <col min="10493" max="10493" width="1.375" style="25" customWidth="1"/>
    <col min="10494" max="10494" width="19.375" style="25" customWidth="1"/>
    <col min="10495" max="10495" width="29.375" style="25" customWidth="1"/>
    <col min="10496" max="10739" width="9.375" style="25"/>
    <col min="10740" max="10740" width="12.375" style="25" customWidth="1"/>
    <col min="10741" max="10741" width="31.875" style="25" customWidth="1"/>
    <col min="10742" max="10742" width="5" style="25" customWidth="1"/>
    <col min="10743" max="10743" width="1.875" style="25" customWidth="1"/>
    <col min="10744" max="10744" width="7.375" style="25" customWidth="1"/>
    <col min="10745" max="10745" width="2.375" style="25" customWidth="1"/>
    <col min="10746" max="10746" width="23" style="25" bestFit="1" customWidth="1"/>
    <col min="10747" max="10747" width="1.375" style="25" customWidth="1"/>
    <col min="10748" max="10748" width="23" style="25" bestFit="1" customWidth="1"/>
    <col min="10749" max="10749" width="1.375" style="25" customWidth="1"/>
    <col min="10750" max="10750" width="19.375" style="25" customWidth="1"/>
    <col min="10751" max="10751" width="29.375" style="25" customWidth="1"/>
    <col min="10752" max="10995" width="9.375" style="25"/>
    <col min="10996" max="10996" width="12.375" style="25" customWidth="1"/>
    <col min="10997" max="10997" width="31.875" style="25" customWidth="1"/>
    <col min="10998" max="10998" width="5" style="25" customWidth="1"/>
    <col min="10999" max="10999" width="1.875" style="25" customWidth="1"/>
    <col min="11000" max="11000" width="7.375" style="25" customWidth="1"/>
    <col min="11001" max="11001" width="2.375" style="25" customWidth="1"/>
    <col min="11002" max="11002" width="23" style="25" bestFit="1" customWidth="1"/>
    <col min="11003" max="11003" width="1.375" style="25" customWidth="1"/>
    <col min="11004" max="11004" width="23" style="25" bestFit="1" customWidth="1"/>
    <col min="11005" max="11005" width="1.375" style="25" customWidth="1"/>
    <col min="11006" max="11006" width="19.375" style="25" customWidth="1"/>
    <col min="11007" max="11007" width="29.375" style="25" customWidth="1"/>
    <col min="11008" max="11251" width="9.375" style="25"/>
    <col min="11252" max="11252" width="12.375" style="25" customWidth="1"/>
    <col min="11253" max="11253" width="31.875" style="25" customWidth="1"/>
    <col min="11254" max="11254" width="5" style="25" customWidth="1"/>
    <col min="11255" max="11255" width="1.875" style="25" customWidth="1"/>
    <col min="11256" max="11256" width="7.375" style="25" customWidth="1"/>
    <col min="11257" max="11257" width="2.375" style="25" customWidth="1"/>
    <col min="11258" max="11258" width="23" style="25" bestFit="1" customWidth="1"/>
    <col min="11259" max="11259" width="1.375" style="25" customWidth="1"/>
    <col min="11260" max="11260" width="23" style="25" bestFit="1" customWidth="1"/>
    <col min="11261" max="11261" width="1.375" style="25" customWidth="1"/>
    <col min="11262" max="11262" width="19.375" style="25" customWidth="1"/>
    <col min="11263" max="11263" width="29.375" style="25" customWidth="1"/>
    <col min="11264" max="11507" width="9.375" style="25"/>
    <col min="11508" max="11508" width="12.375" style="25" customWidth="1"/>
    <col min="11509" max="11509" width="31.875" style="25" customWidth="1"/>
    <col min="11510" max="11510" width="5" style="25" customWidth="1"/>
    <col min="11511" max="11511" width="1.875" style="25" customWidth="1"/>
    <col min="11512" max="11512" width="7.375" style="25" customWidth="1"/>
    <col min="11513" max="11513" width="2.375" style="25" customWidth="1"/>
    <col min="11514" max="11514" width="23" style="25" bestFit="1" customWidth="1"/>
    <col min="11515" max="11515" width="1.375" style="25" customWidth="1"/>
    <col min="11516" max="11516" width="23" style="25" bestFit="1" customWidth="1"/>
    <col min="11517" max="11517" width="1.375" style="25" customWidth="1"/>
    <col min="11518" max="11518" width="19.375" style="25" customWidth="1"/>
    <col min="11519" max="11519" width="29.375" style="25" customWidth="1"/>
    <col min="11520" max="11763" width="9.375" style="25"/>
    <col min="11764" max="11764" width="12.375" style="25" customWidth="1"/>
    <col min="11765" max="11765" width="31.875" style="25" customWidth="1"/>
    <col min="11766" max="11766" width="5" style="25" customWidth="1"/>
    <col min="11767" max="11767" width="1.875" style="25" customWidth="1"/>
    <col min="11768" max="11768" width="7.375" style="25" customWidth="1"/>
    <col min="11769" max="11769" width="2.375" style="25" customWidth="1"/>
    <col min="11770" max="11770" width="23" style="25" bestFit="1" customWidth="1"/>
    <col min="11771" max="11771" width="1.375" style="25" customWidth="1"/>
    <col min="11772" max="11772" width="23" style="25" bestFit="1" customWidth="1"/>
    <col min="11773" max="11773" width="1.375" style="25" customWidth="1"/>
    <col min="11774" max="11774" width="19.375" style="25" customWidth="1"/>
    <col min="11775" max="11775" width="29.375" style="25" customWidth="1"/>
    <col min="11776" max="12019" width="9.375" style="25"/>
    <col min="12020" max="12020" width="12.375" style="25" customWidth="1"/>
    <col min="12021" max="12021" width="31.875" style="25" customWidth="1"/>
    <col min="12022" max="12022" width="5" style="25" customWidth="1"/>
    <col min="12023" max="12023" width="1.875" style="25" customWidth="1"/>
    <col min="12024" max="12024" width="7.375" style="25" customWidth="1"/>
    <col min="12025" max="12025" width="2.375" style="25" customWidth="1"/>
    <col min="12026" max="12026" width="23" style="25" bestFit="1" customWidth="1"/>
    <col min="12027" max="12027" width="1.375" style="25" customWidth="1"/>
    <col min="12028" max="12028" width="23" style="25" bestFit="1" customWidth="1"/>
    <col min="12029" max="12029" width="1.375" style="25" customWidth="1"/>
    <col min="12030" max="12030" width="19.375" style="25" customWidth="1"/>
    <col min="12031" max="12031" width="29.375" style="25" customWidth="1"/>
    <col min="12032" max="12275" width="9.375" style="25"/>
    <col min="12276" max="12276" width="12.375" style="25" customWidth="1"/>
    <col min="12277" max="12277" width="31.875" style="25" customWidth="1"/>
    <col min="12278" max="12278" width="5" style="25" customWidth="1"/>
    <col min="12279" max="12279" width="1.875" style="25" customWidth="1"/>
    <col min="12280" max="12280" width="7.375" style="25" customWidth="1"/>
    <col min="12281" max="12281" width="2.375" style="25" customWidth="1"/>
    <col min="12282" max="12282" width="23" style="25" bestFit="1" customWidth="1"/>
    <col min="12283" max="12283" width="1.375" style="25" customWidth="1"/>
    <col min="12284" max="12284" width="23" style="25" bestFit="1" customWidth="1"/>
    <col min="12285" max="12285" width="1.375" style="25" customWidth="1"/>
    <col min="12286" max="12286" width="19.375" style="25" customWidth="1"/>
    <col min="12287" max="12287" width="29.375" style="25" customWidth="1"/>
    <col min="12288" max="12531" width="9.375" style="25"/>
    <col min="12532" max="12532" width="12.375" style="25" customWidth="1"/>
    <col min="12533" max="12533" width="31.875" style="25" customWidth="1"/>
    <col min="12534" max="12534" width="5" style="25" customWidth="1"/>
    <col min="12535" max="12535" width="1.875" style="25" customWidth="1"/>
    <col min="12536" max="12536" width="7.375" style="25" customWidth="1"/>
    <col min="12537" max="12537" width="2.375" style="25" customWidth="1"/>
    <col min="12538" max="12538" width="23" style="25" bestFit="1" customWidth="1"/>
    <col min="12539" max="12539" width="1.375" style="25" customWidth="1"/>
    <col min="12540" max="12540" width="23" style="25" bestFit="1" customWidth="1"/>
    <col min="12541" max="12541" width="1.375" style="25" customWidth="1"/>
    <col min="12542" max="12542" width="19.375" style="25" customWidth="1"/>
    <col min="12543" max="12543" width="29.375" style="25" customWidth="1"/>
    <col min="12544" max="12787" width="9.375" style="25"/>
    <col min="12788" max="12788" width="12.375" style="25" customWidth="1"/>
    <col min="12789" max="12789" width="31.875" style="25" customWidth="1"/>
    <col min="12790" max="12790" width="5" style="25" customWidth="1"/>
    <col min="12791" max="12791" width="1.875" style="25" customWidth="1"/>
    <col min="12792" max="12792" width="7.375" style="25" customWidth="1"/>
    <col min="12793" max="12793" width="2.375" style="25" customWidth="1"/>
    <col min="12794" max="12794" width="23" style="25" bestFit="1" customWidth="1"/>
    <col min="12795" max="12795" width="1.375" style="25" customWidth="1"/>
    <col min="12796" max="12796" width="23" style="25" bestFit="1" customWidth="1"/>
    <col min="12797" max="12797" width="1.375" style="25" customWidth="1"/>
    <col min="12798" max="12798" width="19.375" style="25" customWidth="1"/>
    <col min="12799" max="12799" width="29.375" style="25" customWidth="1"/>
    <col min="12800" max="13043" width="9.375" style="25"/>
    <col min="13044" max="13044" width="12.375" style="25" customWidth="1"/>
    <col min="13045" max="13045" width="31.875" style="25" customWidth="1"/>
    <col min="13046" max="13046" width="5" style="25" customWidth="1"/>
    <col min="13047" max="13047" width="1.875" style="25" customWidth="1"/>
    <col min="13048" max="13048" width="7.375" style="25" customWidth="1"/>
    <col min="13049" max="13049" width="2.375" style="25" customWidth="1"/>
    <col min="13050" max="13050" width="23" style="25" bestFit="1" customWidth="1"/>
    <col min="13051" max="13051" width="1.375" style="25" customWidth="1"/>
    <col min="13052" max="13052" width="23" style="25" bestFit="1" customWidth="1"/>
    <col min="13053" max="13053" width="1.375" style="25" customWidth="1"/>
    <col min="13054" max="13054" width="19.375" style="25" customWidth="1"/>
    <col min="13055" max="13055" width="29.375" style="25" customWidth="1"/>
    <col min="13056" max="13299" width="9.375" style="25"/>
    <col min="13300" max="13300" width="12.375" style="25" customWidth="1"/>
    <col min="13301" max="13301" width="31.875" style="25" customWidth="1"/>
    <col min="13302" max="13302" width="5" style="25" customWidth="1"/>
    <col min="13303" max="13303" width="1.875" style="25" customWidth="1"/>
    <col min="13304" max="13304" width="7.375" style="25" customWidth="1"/>
    <col min="13305" max="13305" width="2.375" style="25" customWidth="1"/>
    <col min="13306" max="13306" width="23" style="25" bestFit="1" customWidth="1"/>
    <col min="13307" max="13307" width="1.375" style="25" customWidth="1"/>
    <col min="13308" max="13308" width="23" style="25" bestFit="1" customWidth="1"/>
    <col min="13309" max="13309" width="1.375" style="25" customWidth="1"/>
    <col min="13310" max="13310" width="19.375" style="25" customWidth="1"/>
    <col min="13311" max="13311" width="29.375" style="25" customWidth="1"/>
    <col min="13312" max="13555" width="9.375" style="25"/>
    <col min="13556" max="13556" width="12.375" style="25" customWidth="1"/>
    <col min="13557" max="13557" width="31.875" style="25" customWidth="1"/>
    <col min="13558" max="13558" width="5" style="25" customWidth="1"/>
    <col min="13559" max="13559" width="1.875" style="25" customWidth="1"/>
    <col min="13560" max="13560" width="7.375" style="25" customWidth="1"/>
    <col min="13561" max="13561" width="2.375" style="25" customWidth="1"/>
    <col min="13562" max="13562" width="23" style="25" bestFit="1" customWidth="1"/>
    <col min="13563" max="13563" width="1.375" style="25" customWidth="1"/>
    <col min="13564" max="13564" width="23" style="25" bestFit="1" customWidth="1"/>
    <col min="13565" max="13565" width="1.375" style="25" customWidth="1"/>
    <col min="13566" max="13566" width="19.375" style="25" customWidth="1"/>
    <col min="13567" max="13567" width="29.375" style="25" customWidth="1"/>
    <col min="13568" max="13811" width="9.375" style="25"/>
    <col min="13812" max="13812" width="12.375" style="25" customWidth="1"/>
    <col min="13813" max="13813" width="31.875" style="25" customWidth="1"/>
    <col min="13814" max="13814" width="5" style="25" customWidth="1"/>
    <col min="13815" max="13815" width="1.875" style="25" customWidth="1"/>
    <col min="13816" max="13816" width="7.375" style="25" customWidth="1"/>
    <col min="13817" max="13817" width="2.375" style="25" customWidth="1"/>
    <col min="13818" max="13818" width="23" style="25" bestFit="1" customWidth="1"/>
    <col min="13819" max="13819" width="1.375" style="25" customWidth="1"/>
    <col min="13820" max="13820" width="23" style="25" bestFit="1" customWidth="1"/>
    <col min="13821" max="13821" width="1.375" style="25" customWidth="1"/>
    <col min="13822" max="13822" width="19.375" style="25" customWidth="1"/>
    <col min="13823" max="13823" width="29.375" style="25" customWidth="1"/>
    <col min="13824" max="14067" width="9.375" style="25"/>
    <col min="14068" max="14068" width="12.375" style="25" customWidth="1"/>
    <col min="14069" max="14069" width="31.875" style="25" customWidth="1"/>
    <col min="14070" max="14070" width="5" style="25" customWidth="1"/>
    <col min="14071" max="14071" width="1.875" style="25" customWidth="1"/>
    <col min="14072" max="14072" width="7.375" style="25" customWidth="1"/>
    <col min="14073" max="14073" width="2.375" style="25" customWidth="1"/>
    <col min="14074" max="14074" width="23" style="25" bestFit="1" customWidth="1"/>
    <col min="14075" max="14075" width="1.375" style="25" customWidth="1"/>
    <col min="14076" max="14076" width="23" style="25" bestFit="1" customWidth="1"/>
    <col min="14077" max="14077" width="1.375" style="25" customWidth="1"/>
    <col min="14078" max="14078" width="19.375" style="25" customWidth="1"/>
    <col min="14079" max="14079" width="29.375" style="25" customWidth="1"/>
    <col min="14080" max="14323" width="9.375" style="25"/>
    <col min="14324" max="14324" width="12.375" style="25" customWidth="1"/>
    <col min="14325" max="14325" width="31.875" style="25" customWidth="1"/>
    <col min="14326" max="14326" width="5" style="25" customWidth="1"/>
    <col min="14327" max="14327" width="1.875" style="25" customWidth="1"/>
    <col min="14328" max="14328" width="7.375" style="25" customWidth="1"/>
    <col min="14329" max="14329" width="2.375" style="25" customWidth="1"/>
    <col min="14330" max="14330" width="23" style="25" bestFit="1" customWidth="1"/>
    <col min="14331" max="14331" width="1.375" style="25" customWidth="1"/>
    <col min="14332" max="14332" width="23" style="25" bestFit="1" customWidth="1"/>
    <col min="14333" max="14333" width="1.375" style="25" customWidth="1"/>
    <col min="14334" max="14334" width="19.375" style="25" customWidth="1"/>
    <col min="14335" max="14335" width="29.375" style="25" customWidth="1"/>
    <col min="14336" max="14579" width="9.375" style="25"/>
    <col min="14580" max="14580" width="12.375" style="25" customWidth="1"/>
    <col min="14581" max="14581" width="31.875" style="25" customWidth="1"/>
    <col min="14582" max="14582" width="5" style="25" customWidth="1"/>
    <col min="14583" max="14583" width="1.875" style="25" customWidth="1"/>
    <col min="14584" max="14584" width="7.375" style="25" customWidth="1"/>
    <col min="14585" max="14585" width="2.375" style="25" customWidth="1"/>
    <col min="14586" max="14586" width="23" style="25" bestFit="1" customWidth="1"/>
    <col min="14587" max="14587" width="1.375" style="25" customWidth="1"/>
    <col min="14588" max="14588" width="23" style="25" bestFit="1" customWidth="1"/>
    <col min="14589" max="14589" width="1.375" style="25" customWidth="1"/>
    <col min="14590" max="14590" width="19.375" style="25" customWidth="1"/>
    <col min="14591" max="14591" width="29.375" style="25" customWidth="1"/>
    <col min="14592" max="14835" width="9.375" style="25"/>
    <col min="14836" max="14836" width="12.375" style="25" customWidth="1"/>
    <col min="14837" max="14837" width="31.875" style="25" customWidth="1"/>
    <col min="14838" max="14838" width="5" style="25" customWidth="1"/>
    <col min="14839" max="14839" width="1.875" style="25" customWidth="1"/>
    <col min="14840" max="14840" width="7.375" style="25" customWidth="1"/>
    <col min="14841" max="14841" width="2.375" style="25" customWidth="1"/>
    <col min="14842" max="14842" width="23" style="25" bestFit="1" customWidth="1"/>
    <col min="14843" max="14843" width="1.375" style="25" customWidth="1"/>
    <col min="14844" max="14844" width="23" style="25" bestFit="1" customWidth="1"/>
    <col min="14845" max="14845" width="1.375" style="25" customWidth="1"/>
    <col min="14846" max="14846" width="19.375" style="25" customWidth="1"/>
    <col min="14847" max="14847" width="29.375" style="25" customWidth="1"/>
    <col min="14848" max="15091" width="9.375" style="25"/>
    <col min="15092" max="15092" width="12.375" style="25" customWidth="1"/>
    <col min="15093" max="15093" width="31.875" style="25" customWidth="1"/>
    <col min="15094" max="15094" width="5" style="25" customWidth="1"/>
    <col min="15095" max="15095" width="1.875" style="25" customWidth="1"/>
    <col min="15096" max="15096" width="7.375" style="25" customWidth="1"/>
    <col min="15097" max="15097" width="2.375" style="25" customWidth="1"/>
    <col min="15098" max="15098" width="23" style="25" bestFit="1" customWidth="1"/>
    <col min="15099" max="15099" width="1.375" style="25" customWidth="1"/>
    <col min="15100" max="15100" width="23" style="25" bestFit="1" customWidth="1"/>
    <col min="15101" max="15101" width="1.375" style="25" customWidth="1"/>
    <col min="15102" max="15102" width="19.375" style="25" customWidth="1"/>
    <col min="15103" max="15103" width="29.375" style="25" customWidth="1"/>
    <col min="15104" max="15347" width="9.375" style="25"/>
    <col min="15348" max="15348" width="12.375" style="25" customWidth="1"/>
    <col min="15349" max="15349" width="31.875" style="25" customWidth="1"/>
    <col min="15350" max="15350" width="5" style="25" customWidth="1"/>
    <col min="15351" max="15351" width="1.875" style="25" customWidth="1"/>
    <col min="15352" max="15352" width="7.375" style="25" customWidth="1"/>
    <col min="15353" max="15353" width="2.375" style="25" customWidth="1"/>
    <col min="15354" max="15354" width="23" style="25" bestFit="1" customWidth="1"/>
    <col min="15355" max="15355" width="1.375" style="25" customWidth="1"/>
    <col min="15356" max="15356" width="23" style="25" bestFit="1" customWidth="1"/>
    <col min="15357" max="15357" width="1.375" style="25" customWidth="1"/>
    <col min="15358" max="15358" width="19.375" style="25" customWidth="1"/>
    <col min="15359" max="15359" width="29.375" style="25" customWidth="1"/>
    <col min="15360" max="15603" width="9.375" style="25"/>
    <col min="15604" max="15604" width="12.375" style="25" customWidth="1"/>
    <col min="15605" max="15605" width="31.875" style="25" customWidth="1"/>
    <col min="15606" max="15606" width="5" style="25" customWidth="1"/>
    <col min="15607" max="15607" width="1.875" style="25" customWidth="1"/>
    <col min="15608" max="15608" width="7.375" style="25" customWidth="1"/>
    <col min="15609" max="15609" width="2.375" style="25" customWidth="1"/>
    <col min="15610" max="15610" width="23" style="25" bestFit="1" customWidth="1"/>
    <col min="15611" max="15611" width="1.375" style="25" customWidth="1"/>
    <col min="15612" max="15612" width="23" style="25" bestFit="1" customWidth="1"/>
    <col min="15613" max="15613" width="1.375" style="25" customWidth="1"/>
    <col min="15614" max="15614" width="19.375" style="25" customWidth="1"/>
    <col min="15615" max="15615" width="29.375" style="25" customWidth="1"/>
    <col min="15616" max="15859" width="9.375" style="25"/>
    <col min="15860" max="15860" width="12.375" style="25" customWidth="1"/>
    <col min="15861" max="15861" width="31.875" style="25" customWidth="1"/>
    <col min="15862" max="15862" width="5" style="25" customWidth="1"/>
    <col min="15863" max="15863" width="1.875" style="25" customWidth="1"/>
    <col min="15864" max="15864" width="7.375" style="25" customWidth="1"/>
    <col min="15865" max="15865" width="2.375" style="25" customWidth="1"/>
    <col min="15866" max="15866" width="23" style="25" bestFit="1" customWidth="1"/>
    <col min="15867" max="15867" width="1.375" style="25" customWidth="1"/>
    <col min="15868" max="15868" width="23" style="25" bestFit="1" customWidth="1"/>
    <col min="15869" max="15869" width="1.375" style="25" customWidth="1"/>
    <col min="15870" max="15870" width="19.375" style="25" customWidth="1"/>
    <col min="15871" max="15871" width="29.375" style="25" customWidth="1"/>
    <col min="15872" max="16115" width="9.375" style="25"/>
    <col min="16116" max="16116" width="12.375" style="25" customWidth="1"/>
    <col min="16117" max="16117" width="31.875" style="25" customWidth="1"/>
    <col min="16118" max="16118" width="5" style="25" customWidth="1"/>
    <col min="16119" max="16119" width="1.875" style="25" customWidth="1"/>
    <col min="16120" max="16120" width="7.375" style="25" customWidth="1"/>
    <col min="16121" max="16121" width="2.375" style="25" customWidth="1"/>
    <col min="16122" max="16122" width="23" style="25" bestFit="1" customWidth="1"/>
    <col min="16123" max="16123" width="1.375" style="25" customWidth="1"/>
    <col min="16124" max="16124" width="23" style="25" bestFit="1" customWidth="1"/>
    <col min="16125" max="16125" width="1.375" style="25" customWidth="1"/>
    <col min="16126" max="16126" width="19.375" style="25" customWidth="1"/>
    <col min="16127" max="16127" width="29.375" style="25" customWidth="1"/>
    <col min="16128" max="16384" width="9.375" style="25"/>
  </cols>
  <sheetData>
    <row r="1" spans="2:11" x14ac:dyDescent="0.2">
      <c r="B1" s="26" t="s">
        <v>89</v>
      </c>
      <c r="C1" s="26"/>
      <c r="D1" s="26"/>
      <c r="E1" s="26"/>
      <c r="F1" s="26"/>
      <c r="G1" s="26"/>
    </row>
    <row r="2" spans="2:11" x14ac:dyDescent="0.2">
      <c r="B2" s="30" t="s">
        <v>121</v>
      </c>
      <c r="C2" s="26"/>
      <c r="D2" s="26"/>
      <c r="E2" s="26"/>
      <c r="F2" s="26"/>
      <c r="G2" s="26"/>
    </row>
    <row r="3" spans="2:11" x14ac:dyDescent="0.2">
      <c r="B3" s="26" t="s">
        <v>58</v>
      </c>
      <c r="C3" s="26"/>
      <c r="D3" s="26"/>
      <c r="E3" s="26"/>
      <c r="F3" s="26"/>
      <c r="G3" s="26"/>
    </row>
    <row r="4" spans="2:11" x14ac:dyDescent="0.2">
      <c r="B4" s="26" t="s">
        <v>140</v>
      </c>
      <c r="C4" s="26"/>
      <c r="D4" s="26"/>
      <c r="E4" s="26"/>
      <c r="F4" s="26"/>
      <c r="G4" s="26"/>
    </row>
    <row r="5" spans="2:11" x14ac:dyDescent="0.2">
      <c r="B5" s="32" t="s">
        <v>19</v>
      </c>
      <c r="C5" s="27"/>
      <c r="D5" s="27"/>
      <c r="E5" s="27"/>
      <c r="F5" s="27"/>
      <c r="G5" s="27"/>
    </row>
    <row r="6" spans="2:11" hidden="1" x14ac:dyDescent="0.2">
      <c r="B6" s="26"/>
      <c r="C6" s="26"/>
      <c r="D6" s="26"/>
      <c r="E6" s="26"/>
      <c r="F6" s="26"/>
      <c r="G6" s="26"/>
    </row>
    <row r="7" spans="2:11" ht="6" customHeight="1" x14ac:dyDescent="0.2"/>
    <row r="8" spans="2:11" x14ac:dyDescent="0.2">
      <c r="B8" s="66" t="s">
        <v>6</v>
      </c>
      <c r="C8" s="116" t="s">
        <v>2</v>
      </c>
      <c r="E8" s="58" t="s">
        <v>141</v>
      </c>
      <c r="F8" s="57"/>
      <c r="G8" s="58" t="s">
        <v>72</v>
      </c>
    </row>
    <row r="9" spans="2:11" ht="24" customHeight="1" x14ac:dyDescent="0.2">
      <c r="B9" s="45" t="s">
        <v>0</v>
      </c>
      <c r="D9" s="49"/>
      <c r="E9" s="73"/>
      <c r="F9" s="35"/>
      <c r="G9" s="73"/>
    </row>
    <row r="10" spans="2:11" ht="24" customHeight="1" x14ac:dyDescent="0.2">
      <c r="B10" s="25" t="s">
        <v>20</v>
      </c>
      <c r="C10" s="1">
        <v>5</v>
      </c>
      <c r="D10" s="68"/>
      <c r="E10" s="4">
        <f>SUMIF('Trial Balance'!M:M,'الارصدة الافتتاحية'!B10,'Trial Balance'!B:B)</f>
        <v>638746.38</v>
      </c>
      <c r="F10" s="53"/>
      <c r="G10" s="4">
        <f>'5-6-7'!J9</f>
        <v>638746</v>
      </c>
      <c r="J10" s="119">
        <f>G10-E10</f>
        <v>-0.38000000000465661</v>
      </c>
      <c r="K10" s="25" t="s">
        <v>237</v>
      </c>
    </row>
    <row r="11" spans="2:11" ht="24" customHeight="1" x14ac:dyDescent="0.2">
      <c r="B11" s="25" t="s">
        <v>56</v>
      </c>
      <c r="C11" s="1"/>
      <c r="D11" s="68"/>
      <c r="E11" s="4">
        <f>SUMIF('Trial Balance'!M:M,'الارصدة الافتتاحية'!B11,'Trial Balance'!B:B)</f>
        <v>5893831.79</v>
      </c>
      <c r="F11" s="53"/>
      <c r="G11" s="4">
        <v>5893832</v>
      </c>
      <c r="J11" s="119">
        <f t="shared" ref="J11:J32" si="0">G11-E11</f>
        <v>0.2099999999627471</v>
      </c>
      <c r="K11" s="25" t="s">
        <v>237</v>
      </c>
    </row>
    <row r="12" spans="2:11" ht="24" customHeight="1" x14ac:dyDescent="0.2">
      <c r="B12" s="25" t="s">
        <v>41</v>
      </c>
      <c r="C12" s="1">
        <v>6</v>
      </c>
      <c r="D12" s="68"/>
      <c r="E12" s="4">
        <f>SUMIF('Trial Balance'!M:M,'الارصدة الافتتاحية'!B12,'Trial Balance'!B:B)</f>
        <v>109551.19</v>
      </c>
      <c r="F12" s="53"/>
      <c r="G12" s="4">
        <f>'5-6-7'!J15</f>
        <v>109551</v>
      </c>
      <c r="I12" s="34"/>
      <c r="J12" s="119">
        <f t="shared" si="0"/>
        <v>-0.19000000000232831</v>
      </c>
      <c r="K12" s="25" t="s">
        <v>237</v>
      </c>
    </row>
    <row r="13" spans="2:11" ht="24" customHeight="1" x14ac:dyDescent="0.2">
      <c r="B13" s="25" t="s">
        <v>224</v>
      </c>
      <c r="C13" s="1">
        <v>7</v>
      </c>
      <c r="D13" s="68"/>
      <c r="E13" s="4">
        <f>SUMIF('Trial Balance'!M:M,'الارصدة الافتتاحية'!B13,'Trial Balance'!B:B)</f>
        <v>13.65</v>
      </c>
      <c r="F13" s="53"/>
      <c r="G13" s="4">
        <f>'5-6-7'!J30</f>
        <v>14</v>
      </c>
      <c r="I13" s="34"/>
      <c r="J13" s="119">
        <f t="shared" si="0"/>
        <v>0.34999999999999964</v>
      </c>
      <c r="K13" s="25" t="s">
        <v>237</v>
      </c>
    </row>
    <row r="14" spans="2:11" ht="24" customHeight="1" x14ac:dyDescent="0.2">
      <c r="B14" s="25" t="s">
        <v>103</v>
      </c>
      <c r="C14" s="1"/>
      <c r="D14" s="68"/>
      <c r="E14" s="4">
        <f>SUMIF('Trial Balance'!M:M,'الارصدة الافتتاحية'!B14,'Trial Balance'!B:B)</f>
        <v>453922</v>
      </c>
      <c r="F14" s="53"/>
      <c r="G14" s="4">
        <v>453922</v>
      </c>
      <c r="J14" s="119">
        <f t="shared" si="0"/>
        <v>0</v>
      </c>
    </row>
    <row r="15" spans="2:11" ht="24" customHeight="1" x14ac:dyDescent="0.2">
      <c r="B15" s="45" t="s">
        <v>1</v>
      </c>
      <c r="C15" s="1"/>
      <c r="D15" s="68"/>
      <c r="E15" s="22">
        <f>SUM(E10:E14)</f>
        <v>7096065.0100000007</v>
      </c>
      <c r="F15" s="15"/>
      <c r="G15" s="22">
        <f>SUM(G10:G14)</f>
        <v>7096065</v>
      </c>
      <c r="J15" s="34"/>
    </row>
    <row r="16" spans="2:11" ht="24" customHeight="1" thickBot="1" x14ac:dyDescent="0.25">
      <c r="B16" s="45" t="s">
        <v>7</v>
      </c>
      <c r="C16" s="49"/>
      <c r="D16" s="49"/>
      <c r="E16" s="5">
        <f>E15</f>
        <v>7096065.0100000007</v>
      </c>
      <c r="F16" s="7"/>
      <c r="G16" s="5">
        <f>G15</f>
        <v>7096065</v>
      </c>
      <c r="J16" s="34"/>
    </row>
    <row r="17" spans="2:11" ht="25.5" customHeight="1" thickTop="1" x14ac:dyDescent="0.2">
      <c r="B17" s="66" t="s">
        <v>8</v>
      </c>
      <c r="C17" s="49"/>
      <c r="D17" s="49"/>
      <c r="E17" s="53"/>
      <c r="F17" s="74"/>
      <c r="G17" s="53"/>
      <c r="J17" s="34"/>
    </row>
    <row r="18" spans="2:11" ht="25.5" customHeight="1" x14ac:dyDescent="0.2">
      <c r="B18" s="45" t="s">
        <v>9</v>
      </c>
      <c r="C18" s="68"/>
      <c r="D18" s="68"/>
      <c r="E18" s="53"/>
      <c r="F18" s="53"/>
      <c r="G18" s="53"/>
      <c r="J18" s="34"/>
    </row>
    <row r="19" spans="2:11" ht="25.5" customHeight="1" x14ac:dyDescent="0.2">
      <c r="B19" s="75" t="s">
        <v>57</v>
      </c>
      <c r="C19" s="68"/>
      <c r="D19" s="68"/>
      <c r="E19" s="4">
        <f>-SUMIF('Trial Balance'!M:M,'الارصدة الافتتاحية'!B19,'Trial Balance'!B:B)</f>
        <v>4131505.81</v>
      </c>
      <c r="F19" s="67"/>
      <c r="G19" s="4">
        <v>4131506</v>
      </c>
      <c r="J19" s="119">
        <f t="shared" si="0"/>
        <v>0.18999999994412065</v>
      </c>
      <c r="K19" s="25" t="s">
        <v>237</v>
      </c>
    </row>
    <row r="20" spans="2:11" ht="25.5" customHeight="1" x14ac:dyDescent="0.2">
      <c r="B20" s="75" t="s">
        <v>90</v>
      </c>
      <c r="C20" s="1">
        <v>7</v>
      </c>
      <c r="D20" s="68"/>
      <c r="E20" s="4">
        <f>-SUMIF('Trial Balance'!M:M,'الارصدة الافتتاحية'!B20,'Trial Balance'!B:B)</f>
        <v>1916292.43</v>
      </c>
      <c r="F20" s="67"/>
      <c r="G20" s="4">
        <f>'5-6-7'!J39</f>
        <v>1916292</v>
      </c>
      <c r="J20" s="119">
        <f t="shared" si="0"/>
        <v>-0.42999999993480742</v>
      </c>
      <c r="K20" s="25" t="s">
        <v>237</v>
      </c>
    </row>
    <row r="21" spans="2:11" ht="25.5" customHeight="1" x14ac:dyDescent="0.2">
      <c r="B21" s="25" t="s">
        <v>92</v>
      </c>
      <c r="C21" s="1">
        <v>8</v>
      </c>
      <c r="D21" s="68"/>
      <c r="E21" s="4">
        <f>-SUMIF('Trial Balance'!M:M,'الارصدة الافتتاحية'!B21,'Trial Balance'!B:B)</f>
        <v>2059954.65</v>
      </c>
      <c r="F21" s="53"/>
      <c r="G21" s="4">
        <f>'8-9'!F10</f>
        <v>2059955</v>
      </c>
      <c r="J21" s="119">
        <f t="shared" si="0"/>
        <v>0.35000000009313226</v>
      </c>
      <c r="K21" s="25" t="s">
        <v>237</v>
      </c>
    </row>
    <row r="22" spans="2:11" ht="25.5" customHeight="1" x14ac:dyDescent="0.2">
      <c r="B22" s="33" t="s">
        <v>91</v>
      </c>
      <c r="C22" s="1">
        <v>9</v>
      </c>
      <c r="D22" s="68"/>
      <c r="E22" s="4">
        <f>-SUMIF('Trial Balance'!M:M,'الارصدة الافتتاحية'!B22,'Trial Balance'!B:B)</f>
        <v>11341</v>
      </c>
      <c r="F22" s="52"/>
      <c r="G22" s="2">
        <f>'8-9'!F33</f>
        <v>11341</v>
      </c>
      <c r="J22" s="119">
        <f t="shared" si="0"/>
        <v>0</v>
      </c>
      <c r="K22" s="119"/>
    </row>
    <row r="23" spans="2:11" ht="25.5" customHeight="1" x14ac:dyDescent="0.2">
      <c r="B23" s="45" t="s">
        <v>10</v>
      </c>
      <c r="C23" s="68"/>
      <c r="D23" s="68"/>
      <c r="E23" s="117">
        <f>SUM(E19:E22)</f>
        <v>8119093.8900000006</v>
      </c>
      <c r="F23" s="12"/>
      <c r="G23" s="22">
        <f>SUM(G19:G22)</f>
        <v>8119094</v>
      </c>
      <c r="J23" s="34"/>
    </row>
    <row r="24" spans="2:11" ht="12.6" customHeight="1" x14ac:dyDescent="0.2">
      <c r="B24" s="45"/>
      <c r="C24" s="68"/>
      <c r="D24" s="68"/>
      <c r="E24" s="7"/>
      <c r="F24" s="15"/>
      <c r="G24" s="7"/>
      <c r="J24" s="34"/>
    </row>
    <row r="25" spans="2:11" x14ac:dyDescent="0.2">
      <c r="B25" s="66" t="s">
        <v>11</v>
      </c>
      <c r="C25" s="68"/>
      <c r="D25" s="68"/>
      <c r="E25" s="6"/>
      <c r="F25" s="53"/>
      <c r="G25" s="6"/>
      <c r="J25" s="34"/>
    </row>
    <row r="26" spans="2:11" ht="21.75" customHeight="1" x14ac:dyDescent="0.2">
      <c r="B26" s="25" t="s">
        <v>36</v>
      </c>
      <c r="C26" s="1">
        <v>10</v>
      </c>
      <c r="D26" s="68"/>
      <c r="E26" s="4">
        <f>-SUMIF('Trial Balance'!M:M,'الارصدة الافتتاحية'!B26,'Trial Balance'!B:B)</f>
        <v>61738</v>
      </c>
      <c r="F26" s="67"/>
      <c r="G26" s="4">
        <f>'10-11-12-13'!H11</f>
        <v>61738</v>
      </c>
      <c r="J26" s="119">
        <f t="shared" si="0"/>
        <v>0</v>
      </c>
    </row>
    <row r="27" spans="2:11" ht="21.75" customHeight="1" x14ac:dyDescent="0.2">
      <c r="B27" s="45" t="s">
        <v>12</v>
      </c>
      <c r="C27" s="1"/>
      <c r="D27" s="68"/>
      <c r="E27" s="76">
        <f>SUM(E26:E26)</f>
        <v>61738</v>
      </c>
      <c r="F27" s="12"/>
      <c r="G27" s="76">
        <f>SUM(G26:G26)</f>
        <v>61738</v>
      </c>
      <c r="J27" s="34"/>
    </row>
    <row r="28" spans="2:11" ht="21.75" customHeight="1" thickBot="1" x14ac:dyDescent="0.25">
      <c r="B28" s="45" t="s">
        <v>13</v>
      </c>
      <c r="C28" s="1"/>
      <c r="D28" s="68"/>
      <c r="E28" s="16">
        <f>E23+E27</f>
        <v>8180831.8900000006</v>
      </c>
      <c r="F28" s="53"/>
      <c r="G28" s="16">
        <f>G27+G23</f>
        <v>8180832</v>
      </c>
      <c r="J28" s="34"/>
    </row>
    <row r="29" spans="2:11" ht="21" thickTop="1" x14ac:dyDescent="0.2">
      <c r="B29" s="66" t="s">
        <v>14</v>
      </c>
      <c r="C29" s="1"/>
      <c r="D29" s="68"/>
      <c r="E29" s="4"/>
      <c r="F29" s="53"/>
      <c r="G29" s="4"/>
      <c r="J29" s="34"/>
    </row>
    <row r="30" spans="2:11" ht="24.75" customHeight="1" x14ac:dyDescent="0.2">
      <c r="B30" s="25" t="s">
        <v>4</v>
      </c>
      <c r="C30" s="1">
        <v>11</v>
      </c>
      <c r="D30" s="68"/>
      <c r="E30" s="4">
        <f>-SUMIF('Trial Balance'!M:M,'الارصدة الافتتاحية'!B30,'Trial Balance'!B:B)</f>
        <v>300000</v>
      </c>
      <c r="F30" s="67"/>
      <c r="G30" s="4">
        <f>'قائمة التغيرات'!C14</f>
        <v>300000</v>
      </c>
      <c r="J30" s="119">
        <f t="shared" si="0"/>
        <v>0</v>
      </c>
    </row>
    <row r="31" spans="2:11" ht="24.75" customHeight="1" x14ac:dyDescent="0.2">
      <c r="B31" s="25" t="s">
        <v>42</v>
      </c>
      <c r="C31" s="1"/>
      <c r="D31" s="68"/>
      <c r="E31" s="4">
        <f>-SUMIF('Trial Balance'!M:M,'الارصدة الافتتاحية'!B31,'Trial Balance'!B:B)</f>
        <v>22609</v>
      </c>
      <c r="F31" s="67"/>
      <c r="G31" s="4">
        <f>'قائمة التغيرات'!E14</f>
        <v>22609</v>
      </c>
      <c r="J31" s="119">
        <f t="shared" si="0"/>
        <v>0</v>
      </c>
    </row>
    <row r="32" spans="2:11" ht="24.75" customHeight="1" x14ac:dyDescent="0.2">
      <c r="B32" s="25" t="s">
        <v>93</v>
      </c>
      <c r="C32" s="68"/>
      <c r="D32" s="68"/>
      <c r="E32" s="4">
        <f>-SUMIF('Trial Balance'!M:M,'الارصدة الافتتاحية'!B32,'Trial Balance'!B:B)</f>
        <v>-1407375.88</v>
      </c>
      <c r="F32" s="53"/>
      <c r="G32" s="77">
        <f>'قائمة التغيرات'!G14</f>
        <v>-1407376</v>
      </c>
      <c r="J32" s="119">
        <f t="shared" si="0"/>
        <v>-0.12000000011175871</v>
      </c>
      <c r="K32" s="25" t="s">
        <v>237</v>
      </c>
    </row>
    <row r="33" spans="2:7" ht="24.75" customHeight="1" x14ac:dyDescent="0.2">
      <c r="B33" s="45" t="s">
        <v>15</v>
      </c>
      <c r="C33" s="68"/>
      <c r="D33" s="68"/>
      <c r="E33" s="78">
        <f>SUM(E30:E32)</f>
        <v>-1084766.8799999999</v>
      </c>
      <c r="F33" s="53"/>
      <c r="G33" s="78">
        <f>SUM(G30:G32)</f>
        <v>-1084767</v>
      </c>
    </row>
    <row r="34" spans="2:7" ht="24.75" customHeight="1" thickBot="1" x14ac:dyDescent="0.25">
      <c r="B34" s="45" t="s">
        <v>16</v>
      </c>
      <c r="C34" s="68"/>
      <c r="D34" s="68"/>
      <c r="E34" s="8">
        <f>E28+E33</f>
        <v>7096065.0100000007</v>
      </c>
      <c r="F34" s="7"/>
      <c r="G34" s="8">
        <f>G28+G33</f>
        <v>7096065</v>
      </c>
    </row>
    <row r="35" spans="2:7" ht="24.75" customHeight="1" thickTop="1" x14ac:dyDescent="0.2">
      <c r="B35" s="45"/>
      <c r="C35" s="68"/>
      <c r="D35" s="68"/>
      <c r="E35" s="7"/>
      <c r="F35" s="7"/>
      <c r="G35" s="7"/>
    </row>
    <row r="36" spans="2:7" x14ac:dyDescent="0.2">
      <c r="B36" s="152" t="s">
        <v>111</v>
      </c>
      <c r="C36" s="152"/>
      <c r="D36" s="152"/>
      <c r="E36" s="152"/>
      <c r="F36" s="152"/>
      <c r="G36" s="152"/>
    </row>
    <row r="37" spans="2:7" x14ac:dyDescent="0.2">
      <c r="B37" s="153">
        <v>5</v>
      </c>
      <c r="C37" s="153"/>
      <c r="D37" s="153"/>
      <c r="E37" s="153"/>
      <c r="F37" s="153"/>
      <c r="G37" s="153"/>
    </row>
    <row r="39" spans="2:7" x14ac:dyDescent="0.2">
      <c r="B39" s="45"/>
      <c r="C39" s="68"/>
      <c r="D39" s="68"/>
      <c r="E39" s="7">
        <f>E34-E16</f>
        <v>0</v>
      </c>
      <c r="F39" s="68"/>
      <c r="G39" s="7">
        <f>G34-G16</f>
        <v>0</v>
      </c>
    </row>
  </sheetData>
  <mergeCells count="2">
    <mergeCell ref="B36:G36"/>
    <mergeCell ref="B37:G37"/>
  </mergeCells>
  <printOptions horizontalCentered="1"/>
  <pageMargins left="0.43307086614173229" right="0.27559055118110237" top="0.62992125984251968" bottom="0" header="0.23622047244094491" footer="0"/>
  <pageSetup paperSize="9" scale="95"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10</vt:i4>
      </vt:variant>
      <vt:variant>
        <vt:lpstr>النطاقات المسماة</vt:lpstr>
      </vt:variant>
      <vt:variant>
        <vt:i4>8</vt:i4>
      </vt:variant>
    </vt:vector>
  </HeadingPairs>
  <TitlesOfParts>
    <vt:vector size="18" baseType="lpstr">
      <vt:lpstr>Trial Balance</vt:lpstr>
      <vt:lpstr>المركز المالي</vt:lpstr>
      <vt:lpstr>قائمة الدخل</vt:lpstr>
      <vt:lpstr>قائمة التغيرات</vt:lpstr>
      <vt:lpstr>التدفقات النقدية</vt:lpstr>
      <vt:lpstr>5-6-7</vt:lpstr>
      <vt:lpstr>8-9</vt:lpstr>
      <vt:lpstr>10-11-12-13</vt:lpstr>
      <vt:lpstr>الملاحظات</vt:lpstr>
      <vt:lpstr>الارصدة الافتتاحية</vt:lpstr>
      <vt:lpstr>'10-11-12-13'!Print_Area</vt:lpstr>
      <vt:lpstr>'5-6-7'!Print_Area</vt:lpstr>
      <vt:lpstr>'8-9'!Print_Area</vt:lpstr>
      <vt:lpstr>'الارصدة الافتتاحية'!Print_Area</vt:lpstr>
      <vt:lpstr>'التدفقات النقدية'!Print_Area</vt:lpstr>
      <vt:lpstr>'المركز المالي'!Print_Area</vt:lpstr>
      <vt:lpstr>'قائمة التغيرات'!Print_Area</vt:lpstr>
      <vt:lpstr>'قائمة الدخل'!Print_Area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2025-09-08T12:18:30Z</cp:lastPrinted>
  <dcterms:created xsi:type="dcterms:W3CDTF">2021-09-06T06:19:46Z</dcterms:created>
  <dcterms:modified xsi:type="dcterms:W3CDTF">2025-09-08T12:20:54Z</dcterms:modified>
</cp:coreProperties>
</file>